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theme/theme1.xml" ContentType="application/vnd.openxmlformats-officedocument.them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270" yWindow="585" windowWidth="20775" windowHeight="10680"/>
  </bookViews>
  <sheets>
    <sheet name="Rekapitulace stavby" sheetId="1" r:id="rId1"/>
    <sheet name="SO-106 - Cesta HPC2R 2. č..." sheetId="2" r:id="rId2"/>
    <sheet name="VON - Vedlejší a ostatní ..." sheetId="3" r:id="rId3"/>
    <sheet name="Pokyny pro vyplnění" sheetId="4" r:id="rId4"/>
  </sheets>
  <definedNames>
    <definedName name="_xlnm._FilterDatabase" localSheetId="1" hidden="1">'SO-106 - Cesta HPC2R 2. č...'!$C$89:$K$376</definedName>
    <definedName name="_xlnm._FilterDatabase" localSheetId="2" hidden="1">'VON - Vedlejší a ostatní ...'!$C$81:$K$111</definedName>
    <definedName name="_xlnm.Print_Titles" localSheetId="0">'Rekapitulace stavby'!$52:$52</definedName>
    <definedName name="_xlnm.Print_Titles" localSheetId="1">'SO-106 - Cesta HPC2R 2. č...'!$89:$89</definedName>
    <definedName name="_xlnm.Print_Titles" localSheetId="2">'VON - Vedlejší a ostatní ...'!$81:$81</definedName>
    <definedName name="_xlnm.Print_Area" localSheetId="3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stavby'!$C$42:$AQ$57</definedName>
    <definedName name="_xlnm.Print_Area" localSheetId="1">'SO-106 - Cesta HPC2R 2. č...'!$C$4:$J$39,'SO-106 - Cesta HPC2R 2. č...'!$C$45:$J$71,'SO-106 - Cesta HPC2R 2. č...'!$C$77:$K$376</definedName>
    <definedName name="_xlnm.Print_Area" localSheetId="2">'VON - Vedlejší a ostatní ...'!$C$4:$J$39,'VON - Vedlejší a ostatní ...'!$C$45:$J$63,'VON - Vedlejší a ostatní ...'!$C$69:$K$111</definedName>
  </definedNames>
  <calcPr calcId="125725"/>
</workbook>
</file>

<file path=xl/calcChain.xml><?xml version="1.0" encoding="utf-8"?>
<calcChain xmlns="http://schemas.openxmlformats.org/spreadsheetml/2006/main">
  <c r="J37" i="3"/>
  <c r="J36"/>
  <c r="AY56" i="1"/>
  <c r="J35" i="3"/>
  <c r="AX56" i="1"/>
  <c r="BI109" i="3"/>
  <c r="BH109"/>
  <c r="BG109"/>
  <c r="BF109"/>
  <c r="T109"/>
  <c r="R109"/>
  <c r="P109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BI88"/>
  <c r="BH88"/>
  <c r="BG88"/>
  <c r="BF88"/>
  <c r="T88"/>
  <c r="R88"/>
  <c r="P88"/>
  <c r="BI85"/>
  <c r="BH85"/>
  <c r="BG85"/>
  <c r="BF85"/>
  <c r="T85"/>
  <c r="R85"/>
  <c r="P85"/>
  <c r="J78"/>
  <c r="F78"/>
  <c r="F76"/>
  <c r="E74"/>
  <c r="J54"/>
  <c r="F54"/>
  <c r="F52"/>
  <c r="E50"/>
  <c r="J24"/>
  <c r="E24"/>
  <c r="J79" s="1"/>
  <c r="J23"/>
  <c r="J18"/>
  <c r="E18"/>
  <c r="F55" s="1"/>
  <c r="J17"/>
  <c r="J12"/>
  <c r="J52"/>
  <c r="E7"/>
  <c r="E48" s="1"/>
  <c r="J37" i="2"/>
  <c r="J36"/>
  <c r="AY55" i="1" s="1"/>
  <c r="J35" i="2"/>
  <c r="AX55" i="1" s="1"/>
  <c r="BI374" i="2"/>
  <c r="BH374"/>
  <c r="BG374"/>
  <c r="BF374"/>
  <c r="T374"/>
  <c r="R374"/>
  <c r="P374"/>
  <c r="BI371"/>
  <c r="BH371"/>
  <c r="BG371"/>
  <c r="BF371"/>
  <c r="T371"/>
  <c r="R371"/>
  <c r="P371"/>
  <c r="BI367"/>
  <c r="BH367"/>
  <c r="BG367"/>
  <c r="BF367"/>
  <c r="T367"/>
  <c r="R367"/>
  <c r="P367"/>
  <c r="BI364"/>
  <c r="BH364"/>
  <c r="BG364"/>
  <c r="BF364"/>
  <c r="T364"/>
  <c r="R364"/>
  <c r="P364"/>
  <c r="BI361"/>
  <c r="BH361"/>
  <c r="BG361"/>
  <c r="BF361"/>
  <c r="T361"/>
  <c r="R361"/>
  <c r="P361"/>
  <c r="BI356"/>
  <c r="BH356"/>
  <c r="BG356"/>
  <c r="BF356"/>
  <c r="T356"/>
  <c r="R356"/>
  <c r="P356"/>
  <c r="BI353"/>
  <c r="BH353"/>
  <c r="BG353"/>
  <c r="BF353"/>
  <c r="T353"/>
  <c r="R353"/>
  <c r="P353"/>
  <c r="BI350"/>
  <c r="BH350"/>
  <c r="BG350"/>
  <c r="BF350"/>
  <c r="T350"/>
  <c r="R350"/>
  <c r="P350"/>
  <c r="BI346"/>
  <c r="BH346"/>
  <c r="BG346"/>
  <c r="BF346"/>
  <c r="T346"/>
  <c r="R346"/>
  <c r="P346"/>
  <c r="BI341"/>
  <c r="BH341"/>
  <c r="BG341"/>
  <c r="BF341"/>
  <c r="T341"/>
  <c r="T340"/>
  <c r="R341"/>
  <c r="R340"/>
  <c r="P341"/>
  <c r="P340"/>
  <c r="BI336"/>
  <c r="BH336"/>
  <c r="BG336"/>
  <c r="BF336"/>
  <c r="T336"/>
  <c r="R336"/>
  <c r="P336"/>
  <c r="BI332"/>
  <c r="BH332"/>
  <c r="BG332"/>
  <c r="BF332"/>
  <c r="T332"/>
  <c r="R332"/>
  <c r="P332"/>
  <c r="BI328"/>
  <c r="BH328"/>
  <c r="BG328"/>
  <c r="BF328"/>
  <c r="T328"/>
  <c r="R328"/>
  <c r="P328"/>
  <c r="BI323"/>
  <c r="BH323"/>
  <c r="BG323"/>
  <c r="BF323"/>
  <c r="T323"/>
  <c r="R323"/>
  <c r="P323"/>
  <c r="BI319"/>
  <c r="BH319"/>
  <c r="BG319"/>
  <c r="BF319"/>
  <c r="T319"/>
  <c r="R319"/>
  <c r="P319"/>
  <c r="BI314"/>
  <c r="BH314"/>
  <c r="BG314"/>
  <c r="BF314"/>
  <c r="T314"/>
  <c r="R314"/>
  <c r="P314"/>
  <c r="BI309"/>
  <c r="BH309"/>
  <c r="BG309"/>
  <c r="BF309"/>
  <c r="T309"/>
  <c r="R309"/>
  <c r="P309"/>
  <c r="BI305"/>
  <c r="BH305"/>
  <c r="BG305"/>
  <c r="BF305"/>
  <c r="T305"/>
  <c r="R305"/>
  <c r="P305"/>
  <c r="BI301"/>
  <c r="BH301"/>
  <c r="BG301"/>
  <c r="BF301"/>
  <c r="T301"/>
  <c r="R301"/>
  <c r="P301"/>
  <c r="BI297"/>
  <c r="BH297"/>
  <c r="BG297"/>
  <c r="BF297"/>
  <c r="T297"/>
  <c r="R297"/>
  <c r="P297"/>
  <c r="BI293"/>
  <c r="BH293"/>
  <c r="BG293"/>
  <c r="BF293"/>
  <c r="T293"/>
  <c r="R293"/>
  <c r="P293"/>
  <c r="BI291"/>
  <c r="BH291"/>
  <c r="BG291"/>
  <c r="BF291"/>
  <c r="T291"/>
  <c r="R291"/>
  <c r="P291"/>
  <c r="BI288"/>
  <c r="BH288"/>
  <c r="BG288"/>
  <c r="BF288"/>
  <c r="T288"/>
  <c r="R288"/>
  <c r="P288"/>
  <c r="BI286"/>
  <c r="BH286"/>
  <c r="BG286"/>
  <c r="BF286"/>
  <c r="T286"/>
  <c r="R286"/>
  <c r="P286"/>
  <c r="BI284"/>
  <c r="BH284"/>
  <c r="BG284"/>
  <c r="BF284"/>
  <c r="T284"/>
  <c r="R284"/>
  <c r="P284"/>
  <c r="BI282"/>
  <c r="BH282"/>
  <c r="BG282"/>
  <c r="BF282"/>
  <c r="T282"/>
  <c r="R282"/>
  <c r="P282"/>
  <c r="BI280"/>
  <c r="BH280"/>
  <c r="BG280"/>
  <c r="BF280"/>
  <c r="T280"/>
  <c r="R280"/>
  <c r="P280"/>
  <c r="BI278"/>
  <c r="BH278"/>
  <c r="BG278"/>
  <c r="BF278"/>
  <c r="T278"/>
  <c r="R278"/>
  <c r="P278"/>
  <c r="BI276"/>
  <c r="BH276"/>
  <c r="BG276"/>
  <c r="BF276"/>
  <c r="T276"/>
  <c r="R276"/>
  <c r="P276"/>
  <c r="BI271"/>
  <c r="BH271"/>
  <c r="BG271"/>
  <c r="BF271"/>
  <c r="T271"/>
  <c r="R271"/>
  <c r="P271"/>
  <c r="BI267"/>
  <c r="BH267"/>
  <c r="BG267"/>
  <c r="BF267"/>
  <c r="T267"/>
  <c r="R267"/>
  <c r="P267"/>
  <c r="BI262"/>
  <c r="BH262"/>
  <c r="BG262"/>
  <c r="BF262"/>
  <c r="T262"/>
  <c r="R262"/>
  <c r="P262"/>
  <c r="BI257"/>
  <c r="BH257"/>
  <c r="BG257"/>
  <c r="BF257"/>
  <c r="T257"/>
  <c r="R257"/>
  <c r="P257"/>
  <c r="BI252"/>
  <c r="BH252"/>
  <c r="BG252"/>
  <c r="BF252"/>
  <c r="T252"/>
  <c r="R252"/>
  <c r="P252"/>
  <c r="BI247"/>
  <c r="BH247"/>
  <c r="BG247"/>
  <c r="BF247"/>
  <c r="T247"/>
  <c r="R247"/>
  <c r="P247"/>
  <c r="BI243"/>
  <c r="BH243"/>
  <c r="BG243"/>
  <c r="BF243"/>
  <c r="T243"/>
  <c r="R243"/>
  <c r="P243"/>
  <c r="BI238"/>
  <c r="BH238"/>
  <c r="BG238"/>
  <c r="BF238"/>
  <c r="T238"/>
  <c r="R238"/>
  <c r="P238"/>
  <c r="BI234"/>
  <c r="BH234"/>
  <c r="BG234"/>
  <c r="BF234"/>
  <c r="T234"/>
  <c r="R234"/>
  <c r="P234"/>
  <c r="BI231"/>
  <c r="BH231"/>
  <c r="BG231"/>
  <c r="BF231"/>
  <c r="T231"/>
  <c r="R231"/>
  <c r="P231"/>
  <c r="BI226"/>
  <c r="BH226"/>
  <c r="BG226"/>
  <c r="BF226"/>
  <c r="T226"/>
  <c r="R226"/>
  <c r="P226"/>
  <c r="BI221"/>
  <c r="BH221"/>
  <c r="BG221"/>
  <c r="BF221"/>
  <c r="T221"/>
  <c r="R221"/>
  <c r="P221"/>
  <c r="BI217"/>
  <c r="BH217"/>
  <c r="BG217"/>
  <c r="BF217"/>
  <c r="T217"/>
  <c r="R217"/>
  <c r="P217"/>
  <c r="BI213"/>
  <c r="BH213"/>
  <c r="BG213"/>
  <c r="BF213"/>
  <c r="T213"/>
  <c r="R213"/>
  <c r="P213"/>
  <c r="BI209"/>
  <c r="BH209"/>
  <c r="BG209"/>
  <c r="BF209"/>
  <c r="T209"/>
  <c r="R209"/>
  <c r="P209"/>
  <c r="BI204"/>
  <c r="BH204"/>
  <c r="BG204"/>
  <c r="BF204"/>
  <c r="T204"/>
  <c r="R204"/>
  <c r="P204"/>
  <c r="BI200"/>
  <c r="BH200"/>
  <c r="BG200"/>
  <c r="BF200"/>
  <c r="T200"/>
  <c r="R200"/>
  <c r="P200"/>
  <c r="BI197"/>
  <c r="BH197"/>
  <c r="BG197"/>
  <c r="BF197"/>
  <c r="T197"/>
  <c r="R197"/>
  <c r="P197"/>
  <c r="BI193"/>
  <c r="BH193"/>
  <c r="BG193"/>
  <c r="BF193"/>
  <c r="T193"/>
  <c r="R193"/>
  <c r="P193"/>
  <c r="BI189"/>
  <c r="BH189"/>
  <c r="BG189"/>
  <c r="BF189"/>
  <c r="T189"/>
  <c r="R189"/>
  <c r="P189"/>
  <c r="BI184"/>
  <c r="BH184"/>
  <c r="BG184"/>
  <c r="BF184"/>
  <c r="T184"/>
  <c r="R184"/>
  <c r="P184"/>
  <c r="BI180"/>
  <c r="BH180"/>
  <c r="BG180"/>
  <c r="BF180"/>
  <c r="T180"/>
  <c r="R180"/>
  <c r="P180"/>
  <c r="BI176"/>
  <c r="BH176"/>
  <c r="BG176"/>
  <c r="BF176"/>
  <c r="T176"/>
  <c r="R176"/>
  <c r="P176"/>
  <c r="BI172"/>
  <c r="BH172"/>
  <c r="BG172"/>
  <c r="BF172"/>
  <c r="T172"/>
  <c r="R172"/>
  <c r="P172"/>
  <c r="BI168"/>
  <c r="BH168"/>
  <c r="BG168"/>
  <c r="BF168"/>
  <c r="T168"/>
  <c r="R168"/>
  <c r="P168"/>
  <c r="BI164"/>
  <c r="BH164"/>
  <c r="BG164"/>
  <c r="BF164"/>
  <c r="T164"/>
  <c r="R164"/>
  <c r="P164"/>
  <c r="BI160"/>
  <c r="BH160"/>
  <c r="BG160"/>
  <c r="BF160"/>
  <c r="T160"/>
  <c r="R160"/>
  <c r="P160"/>
  <c r="BI156"/>
  <c r="BH156"/>
  <c r="BG156"/>
  <c r="BF156"/>
  <c r="T156"/>
  <c r="R156"/>
  <c r="P156"/>
  <c r="BI152"/>
  <c r="BH152"/>
  <c r="BG152"/>
  <c r="BF152"/>
  <c r="T152"/>
  <c r="R152"/>
  <c r="P152"/>
  <c r="BI148"/>
  <c r="BH148"/>
  <c r="BG148"/>
  <c r="BF148"/>
  <c r="T148"/>
  <c r="R148"/>
  <c r="P148"/>
  <c r="BI144"/>
  <c r="BH144"/>
  <c r="BG144"/>
  <c r="BF144"/>
  <c r="T144"/>
  <c r="R144"/>
  <c r="P144"/>
  <c r="BI139"/>
  <c r="BH139"/>
  <c r="BG139"/>
  <c r="BF139"/>
  <c r="T139"/>
  <c r="R139"/>
  <c r="P139"/>
  <c r="BI135"/>
  <c r="BH135"/>
  <c r="BG135"/>
  <c r="BF135"/>
  <c r="T135"/>
  <c r="R135"/>
  <c r="P135"/>
  <c r="BI131"/>
  <c r="BH131"/>
  <c r="BG131"/>
  <c r="BF131"/>
  <c r="T131"/>
  <c r="R131"/>
  <c r="P131"/>
  <c r="BI127"/>
  <c r="BH127"/>
  <c r="BG127"/>
  <c r="BF127"/>
  <c r="T127"/>
  <c r="R127"/>
  <c r="P127"/>
  <c r="BI123"/>
  <c r="BH123"/>
  <c r="BG123"/>
  <c r="BF123"/>
  <c r="T123"/>
  <c r="R123"/>
  <c r="P123"/>
  <c r="BI119"/>
  <c r="BH119"/>
  <c r="BG119"/>
  <c r="BF119"/>
  <c r="T119"/>
  <c r="R119"/>
  <c r="P119"/>
  <c r="BI113"/>
  <c r="BH113"/>
  <c r="BG113"/>
  <c r="BF113"/>
  <c r="T113"/>
  <c r="R113"/>
  <c r="P113"/>
  <c r="BI109"/>
  <c r="BH109"/>
  <c r="BG109"/>
  <c r="BF109"/>
  <c r="T109"/>
  <c r="R109"/>
  <c r="P109"/>
  <c r="BI105"/>
  <c r="BH105"/>
  <c r="BG105"/>
  <c r="BF105"/>
  <c r="T105"/>
  <c r="R105"/>
  <c r="P105"/>
  <c r="BI101"/>
  <c r="BH101"/>
  <c r="BG101"/>
  <c r="BF101"/>
  <c r="T101"/>
  <c r="R101"/>
  <c r="P101"/>
  <c r="BI97"/>
  <c r="BH97"/>
  <c r="BG97"/>
  <c r="BF97"/>
  <c r="T97"/>
  <c r="R97"/>
  <c r="P97"/>
  <c r="BI93"/>
  <c r="BH93"/>
  <c r="BG93"/>
  <c r="BF93"/>
  <c r="T93"/>
  <c r="R93"/>
  <c r="P93"/>
  <c r="J86"/>
  <c r="F86"/>
  <c r="F84"/>
  <c r="E82"/>
  <c r="J54"/>
  <c r="F54"/>
  <c r="F52"/>
  <c r="E50"/>
  <c r="J24"/>
  <c r="E24"/>
  <c r="J55" s="1"/>
  <c r="J23"/>
  <c r="J18"/>
  <c r="E18"/>
  <c r="F87" s="1"/>
  <c r="J17"/>
  <c r="J12"/>
  <c r="J84"/>
  <c r="E7"/>
  <c r="E80" s="1"/>
  <c r="L50" i="1"/>
  <c r="AM50"/>
  <c r="AM49"/>
  <c r="L49"/>
  <c r="AM47"/>
  <c r="L47"/>
  <c r="L45"/>
  <c r="L44"/>
  <c r="J301" i="2"/>
  <c r="BK197"/>
  <c r="BK93"/>
  <c r="BK291"/>
  <c r="J101"/>
  <c r="BK200"/>
  <c r="J291"/>
  <c r="BK209"/>
  <c r="BK109" i="3"/>
  <c r="J346" i="2"/>
  <c r="BK280"/>
  <c r="J180"/>
  <c r="AS54" i="1"/>
  <c r="J148" i="2"/>
  <c r="BK301"/>
  <c r="J217"/>
  <c r="BK101"/>
  <c r="J88" i="3"/>
  <c r="BK314" i="2"/>
  <c r="BK204"/>
  <c r="BK97"/>
  <c r="J319"/>
  <c r="BK176"/>
  <c r="J305"/>
  <c r="BK172"/>
  <c r="J297"/>
  <c r="BK226"/>
  <c r="BK105"/>
  <c r="BK104" i="3"/>
  <c r="BK328" i="2"/>
  <c r="J123"/>
  <c r="J293"/>
  <c r="J105"/>
  <c r="J262"/>
  <c r="J93"/>
  <c r="BK267"/>
  <c r="J152"/>
  <c r="BK101" i="3"/>
  <c r="J350" i="2"/>
  <c r="J243"/>
  <c r="BK119"/>
  <c r="J328"/>
  <c r="BK160"/>
  <c r="J282"/>
  <c r="J119"/>
  <c r="BK278"/>
  <c r="BK168"/>
  <c r="J109" i="3"/>
  <c r="BK356" i="2"/>
  <c r="J247"/>
  <c r="BK148"/>
  <c r="BK309"/>
  <c r="BK364"/>
  <c r="J271"/>
  <c r="BK113"/>
  <c r="BK262"/>
  <c r="BK127"/>
  <c r="BK85" i="3"/>
  <c r="BK332" i="2"/>
  <c r="J231"/>
  <c r="BK135"/>
  <c r="J336"/>
  <c r="J156"/>
  <c r="BK276"/>
  <c r="BK374"/>
  <c r="J200"/>
  <c r="J107" i="3"/>
  <c r="J95"/>
  <c r="BK297" i="2"/>
  <c r="BK193"/>
  <c r="J374"/>
  <c r="J278"/>
  <c r="BK286"/>
  <c r="BK144"/>
  <c r="BK305"/>
  <c r="J221"/>
  <c r="BK123"/>
  <c r="BK107" i="3"/>
  <c r="J361" i="2"/>
  <c r="BK271"/>
  <c r="BK164"/>
  <c r="BK371"/>
  <c r="BK257"/>
  <c r="BK336"/>
  <c r="J168"/>
  <c r="J309"/>
  <c r="BK231"/>
  <c r="J135"/>
  <c r="J101" i="3"/>
  <c r="BK319" i="2"/>
  <c r="J226"/>
  <c r="J131"/>
  <c r="BK243"/>
  <c r="J139"/>
  <c r="BK284"/>
  <c r="J193"/>
  <c r="J280"/>
  <c r="BK189"/>
  <c r="J104" i="3"/>
  <c r="BK92"/>
  <c r="BK282" i="2"/>
  <c r="J184"/>
  <c r="J367"/>
  <c r="J238"/>
  <c r="BK346"/>
  <c r="BK184"/>
  <c r="J127"/>
  <c r="J276"/>
  <c r="BK131"/>
  <c r="J85" i="3"/>
  <c r="BK341" i="2"/>
  <c r="BK252"/>
  <c r="J172"/>
  <c r="J109"/>
  <c r="J332"/>
  <c r="BK367"/>
  <c r="J197"/>
  <c r="J341"/>
  <c r="BK238"/>
  <c r="J164"/>
  <c r="J92" i="3"/>
  <c r="J286" i="2"/>
  <c r="BK217"/>
  <c r="BK139"/>
  <c r="BK353"/>
  <c r="J234"/>
  <c r="BK293"/>
  <c r="J189"/>
  <c r="J353"/>
  <c r="J257"/>
  <c r="BK109"/>
  <c r="BK88" i="3"/>
  <c r="BK288" i="2"/>
  <c r="J213"/>
  <c r="J113"/>
  <c r="BK213"/>
  <c r="J314"/>
  <c r="BK180"/>
  <c r="BK350"/>
  <c r="BK234"/>
  <c r="BK156"/>
  <c r="BK95" i="3"/>
  <c r="BK361" i="2"/>
  <c r="J267"/>
  <c r="BK152"/>
  <c r="J288"/>
  <c r="J371"/>
  <c r="J252"/>
  <c r="J323"/>
  <c r="BK247"/>
  <c r="J160"/>
  <c r="J98" i="3"/>
  <c r="J364" i="2"/>
  <c r="BK221"/>
  <c r="J144"/>
  <c r="J356"/>
  <c r="J209"/>
  <c r="BK323"/>
  <c r="J176"/>
  <c r="J284"/>
  <c r="J204"/>
  <c r="J97"/>
  <c r="BK98" i="3"/>
  <c r="BK92" i="2" l="1"/>
  <c r="J92" s="1"/>
  <c r="J61" s="1"/>
  <c r="BK188"/>
  <c r="J188"/>
  <c r="J62" s="1"/>
  <c r="BK208"/>
  <c r="J208"/>
  <c r="J63"/>
  <c r="BK225"/>
  <c r="J225" s="1"/>
  <c r="J64" s="1"/>
  <c r="BK266"/>
  <c r="J266" s="1"/>
  <c r="J65" s="1"/>
  <c r="BK313"/>
  <c r="J313"/>
  <c r="J67" s="1"/>
  <c r="T92"/>
  <c r="P188"/>
  <c r="T208"/>
  <c r="R225"/>
  <c r="R266"/>
  <c r="P296"/>
  <c r="P313"/>
  <c r="P84" i="3"/>
  <c r="P92" i="2"/>
  <c r="R188"/>
  <c r="P208"/>
  <c r="P225"/>
  <c r="P266"/>
  <c r="BK296"/>
  <c r="J296"/>
  <c r="J66" s="1"/>
  <c r="T296"/>
  <c r="T313"/>
  <c r="P345"/>
  <c r="P344" s="1"/>
  <c r="R345"/>
  <c r="R344"/>
  <c r="T345"/>
  <c r="T344" s="1"/>
  <c r="R84" i="3"/>
  <c r="P91"/>
  <c r="R92" i="2"/>
  <c r="T188"/>
  <c r="R208"/>
  <c r="T225"/>
  <c r="T266"/>
  <c r="R296"/>
  <c r="R313"/>
  <c r="BK345"/>
  <c r="J345"/>
  <c r="J70" s="1"/>
  <c r="BK84" i="3"/>
  <c r="J84"/>
  <c r="J61"/>
  <c r="T84"/>
  <c r="BK91"/>
  <c r="J91"/>
  <c r="J62"/>
  <c r="R91"/>
  <c r="T91"/>
  <c r="BK340" i="2"/>
  <c r="J340"/>
  <c r="J68" s="1"/>
  <c r="E72" i="3"/>
  <c r="J76"/>
  <c r="F79"/>
  <c r="BE98"/>
  <c r="J55"/>
  <c r="BE101"/>
  <c r="BE104"/>
  <c r="BE107"/>
  <c r="BE85"/>
  <c r="BE88"/>
  <c r="BE92"/>
  <c r="BE95"/>
  <c r="BE109"/>
  <c r="F55" i="2"/>
  <c r="BE113"/>
  <c r="BE139"/>
  <c r="BE172"/>
  <c r="BE176"/>
  <c r="BE213"/>
  <c r="BE282"/>
  <c r="BE286"/>
  <c r="BE293"/>
  <c r="BE314"/>
  <c r="BE323"/>
  <c r="BE332"/>
  <c r="BE346"/>
  <c r="BE350"/>
  <c r="BE374"/>
  <c r="J52"/>
  <c r="BE97"/>
  <c r="BE101"/>
  <c r="BE127"/>
  <c r="BE135"/>
  <c r="BE152"/>
  <c r="BE160"/>
  <c r="BE168"/>
  <c r="BE204"/>
  <c r="BE209"/>
  <c r="BE221"/>
  <c r="BE238"/>
  <c r="BE243"/>
  <c r="BE252"/>
  <c r="BE267"/>
  <c r="BE288"/>
  <c r="BE297"/>
  <c r="BE319"/>
  <c r="BE328"/>
  <c r="BE364"/>
  <c r="BE371"/>
  <c r="E48"/>
  <c r="J87"/>
  <c r="BE93"/>
  <c r="BE105"/>
  <c r="BE109"/>
  <c r="BE119"/>
  <c r="BE123"/>
  <c r="BE131"/>
  <c r="BE144"/>
  <c r="BE148"/>
  <c r="BE164"/>
  <c r="BE180"/>
  <c r="BE184"/>
  <c r="BE189"/>
  <c r="BE193"/>
  <c r="BE197"/>
  <c r="BE200"/>
  <c r="BE217"/>
  <c r="BE226"/>
  <c r="BE231"/>
  <c r="BE247"/>
  <c r="BE262"/>
  <c r="BE271"/>
  <c r="BE276"/>
  <c r="BE280"/>
  <c r="BE284"/>
  <c r="BE301"/>
  <c r="BE305"/>
  <c r="BE341"/>
  <c r="BE353"/>
  <c r="BE367"/>
  <c r="BE156"/>
  <c r="BE234"/>
  <c r="BE257"/>
  <c r="BE278"/>
  <c r="BE291"/>
  <c r="BE309"/>
  <c r="BE336"/>
  <c r="BE356"/>
  <c r="BE361"/>
  <c r="F35"/>
  <c r="BB55" i="1"/>
  <c r="F37" i="3"/>
  <c r="BD56" i="1"/>
  <c r="F36" i="3"/>
  <c r="BC56" i="1"/>
  <c r="J34" i="3"/>
  <c r="AW56" i="1" s="1"/>
  <c r="J34" i="2"/>
  <c r="AW55" i="1"/>
  <c r="F35" i="3"/>
  <c r="BB56" i="1" s="1"/>
  <c r="F36" i="2"/>
  <c r="BC55" i="1"/>
  <c r="F34" i="3"/>
  <c r="BA56" i="1" s="1"/>
  <c r="F34" i="2"/>
  <c r="BA55" i="1"/>
  <c r="F37" i="2"/>
  <c r="BD55" i="1" s="1"/>
  <c r="R91" i="2" l="1"/>
  <c r="R90" s="1"/>
  <c r="P83" i="3"/>
  <c r="P82" s="1"/>
  <c r="AU56" i="1" s="1"/>
  <c r="T83" i="3"/>
  <c r="T82" s="1"/>
  <c r="R83"/>
  <c r="R82"/>
  <c r="P91" i="2"/>
  <c r="P90" s="1"/>
  <c r="AU55" i="1" s="1"/>
  <c r="T91" i="2"/>
  <c r="T90" s="1"/>
  <c r="BK344"/>
  <c r="J344" s="1"/>
  <c r="J69" s="1"/>
  <c r="BK83" i="3"/>
  <c r="J83" s="1"/>
  <c r="J60" s="1"/>
  <c r="BK91" i="2"/>
  <c r="J91" s="1"/>
  <c r="J60" s="1"/>
  <c r="J33"/>
  <c r="AV55" i="1"/>
  <c r="AT55" s="1"/>
  <c r="BC54"/>
  <c r="W32"/>
  <c r="F33" i="3"/>
  <c r="AZ56" i="1" s="1"/>
  <c r="BA54"/>
  <c r="AW54"/>
  <c r="AK30"/>
  <c r="BD54"/>
  <c r="W33" s="1"/>
  <c r="F33" i="2"/>
  <c r="AZ55" i="1" s="1"/>
  <c r="J33" i="3"/>
  <c r="AV56" i="1" s="1"/>
  <c r="AT56" s="1"/>
  <c r="BB54"/>
  <c r="W31" s="1"/>
  <c r="BK90" i="2" l="1"/>
  <c r="J90" s="1"/>
  <c r="J30" s="1"/>
  <c r="AG55" i="1" s="1"/>
  <c r="BK82" i="3"/>
  <c r="J82" s="1"/>
  <c r="J30" s="1"/>
  <c r="AG56" i="1" s="1"/>
  <c r="AU54"/>
  <c r="AZ54"/>
  <c r="AV54" s="1"/>
  <c r="AK29" s="1"/>
  <c r="AX54"/>
  <c r="AY54"/>
  <c r="W30"/>
  <c r="J39" i="3" l="1"/>
  <c r="J39" i="2"/>
  <c r="J59"/>
  <c r="J59" i="3"/>
  <c r="AN55" i="1"/>
  <c r="AN56"/>
  <c r="AT54"/>
  <c r="W29"/>
  <c r="AG54"/>
  <c r="AK26" s="1"/>
  <c r="AK35" l="1"/>
  <c r="AN54"/>
</calcChain>
</file>

<file path=xl/sharedStrings.xml><?xml version="1.0" encoding="utf-8"?>
<sst xmlns="http://schemas.openxmlformats.org/spreadsheetml/2006/main" count="3364" uniqueCount="841">
  <si>
    <t>Export Komplet</t>
  </si>
  <si>
    <t>VZ</t>
  </si>
  <si>
    <t>2.0</t>
  </si>
  <si>
    <t>ZAMOK</t>
  </si>
  <si>
    <t>False</t>
  </si>
  <si>
    <t>{42d302a2-61e1-4c29-9d68-134c062249f1}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</si>
  <si>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</si>
  <si>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</si>
  <si>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</si>
  <si>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</si>
  <si>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</si>
  <si>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</si>
  <si>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</si>
  <si>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</si>
  <si>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HRD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</si>
  <si>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</si>
  <si>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</si>
  <si>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Starohorská cesta - SO-106</t>
  </si>
  <si>
    <t>KSO:</t>
  </si>
  <si>
    <t/>
  </si>
  <si>
    <t>CC-CZ:</t>
  </si>
  <si>
    <t>Místo:</t>
  </si>
  <si>
    <t xml:space="preserve"> </t>
  </si>
  <si>
    <t>Datum:</t>
  </si>
  <si>
    <t>17. 5. 2023</t>
  </si>
  <si>
    <t>Zadavatel:</t>
  </si>
  <si>
    <t>IČ:</t>
  </si>
  <si>
    <t>ČR-SPÚ, Pobočka Tábor</t>
  </si>
  <si>
    <t>DIČ:</t>
  </si>
  <si>
    <t>Uchazeč:</t>
  </si>
  <si>
    <t>Vyplň údaj</t>
  </si>
  <si>
    <t>Projektant:</t>
  </si>
  <si>
    <t>Agroprojekce Litomyšl,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</si>
  <si>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</si>
  <si>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</si>
  <si>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</si>
  <si>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</si>
  <si>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</si>
  <si>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</si>
  <si>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</si>
  <si>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</si>
  <si>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</si>
  <si>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</si>
  <si>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</si>
  <si>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</si>
  <si>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</si>
  <si>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</si>
  <si>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</si>
  <si>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</si>
  <si>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</si>
  <si>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</si>
  <si>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</si>
  <si>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</si>
  <si>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</si>
  <si>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</si>
  <si>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</si>
  <si>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</si>
  <si>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</si>
  <si>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</si>
  <si>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</si>
  <si>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</si>
  <si>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</si>
  <si>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</si>
  <si>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</si>
  <si>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</si>
  <si>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</si>
  <si>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</si>
  <si>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</si>
  <si>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</si>
  <si>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</si>
  <si>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</si>
  <si>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</si>
  <si>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</si>
  <si>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</si>
  <si>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</si>
  <si>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</si>
  <si>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SO-106</t>
  </si>
  <si>
    <t>Cesta HPC2R 2. část k.ú. Ratibořské Hory</t>
  </si>
  <si>
    <t>STA</t>
  </si>
  <si>
    <t>1</t>
  </si>
  <si>
    <t>{174f60c8-72d3-461b-b10c-c435885741ea}</t>
  </si>
  <si>
    <t>822 2</t>
  </si>
  <si>
    <t>2</t>
  </si>
  <si>
    <t>VON</t>
  </si>
  <si>
    <t>Vedlejší a ostatní náklady</t>
  </si>
  <si>
    <t>{8774471d-ae34-4783-9bc9-87adaeb4be10}</t>
  </si>
  <si>
    <t>KRYCÍ LIST SOUPISU PRACÍ</t>
  </si>
  <si>
    <t>Objekt:</t>
  </si>
  <si>
    <t>SO-106 - Cesta HPC2R 2. část k.ú. Ratibořské Hory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</si>
  <si>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</si>
  <si>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</si>
  <si>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</si>
  <si>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</si>
  <si>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</si>
  <si>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</si>
  <si>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</si>
  <si>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</si>
  <si>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</si>
  <si>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</si>
  <si>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</si>
  <si>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</si>
  <si>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</si>
  <si>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</si>
  <si>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767 - Konstrukce zámečnické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</si>
  <si>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</si>
  <si>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</si>
  <si>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</si>
  <si>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</si>
  <si>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</si>
  <si>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</si>
  <si>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</si>
  <si>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</si>
  <si>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</si>
  <si>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</si>
  <si>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</si>
  <si>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</si>
  <si>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</si>
  <si>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</si>
  <si>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</si>
  <si>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</si>
  <si>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</si>
  <si>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</si>
  <si>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111251101</t>
  </si>
  <si>
    <t>Odstranění křovin a stromů průměru kmene do 100 mm i s kořeny sklonu terénu do 1:5 z celkové plochy do 100 m2 strojně</t>
  </si>
  <si>
    <t>m2</t>
  </si>
  <si>
    <t>CS ÚRS 2022 02</t>
  </si>
  <si>
    <t>4</t>
  </si>
  <si>
    <t>753543252</t>
  </si>
  <si>
    <t>PP</t>
  </si>
  <si>
    <t>Odstranění křovin a stromů s odstraněním kořenů strojně průměru kmene do 100 mm v rovině nebo ve svahu sklonu terénu do 1:5, při celkové ploše do 100 m2</t>
  </si>
  <si>
    <t>Online PSC</t>
  </si>
  <si>
    <t>https://podminky.urs.cz/item/CS_URS_2022_02/111251101</t>
  </si>
  <si>
    <t>VV</t>
  </si>
  <si>
    <t>"viz. TZ D.1.1.1." 10,0</t>
  </si>
  <si>
    <t>112155311</t>
  </si>
  <si>
    <t>Štěpkování keřového porostu středně hustého s naložením</t>
  </si>
  <si>
    <t>1648280670</t>
  </si>
  <si>
    <t>Štěpkování s naložením na dopravní prostředek a odvozem do 20 km keřového porostu středně hustého</t>
  </si>
  <si>
    <t>https://podminky.urs.cz/item/CS_URS_2022_02/112155311</t>
  </si>
  <si>
    <t>P</t>
  </si>
  <si>
    <t>Poznámka k položce:_x000D_
- odvoz 2 km na pozemky obce</t>
  </si>
  <si>
    <t>3</t>
  </si>
  <si>
    <t>113107182</t>
  </si>
  <si>
    <t>Odstranění podkladu živičného tl přes 50 do 100 mm strojně pl přes 50 do 200 m2</t>
  </si>
  <si>
    <t>-1326111186</t>
  </si>
  <si>
    <t>Odstranění podkladů nebo krytů strojně plochy jednotlivě přes 50 m2 do 200 m2 s přemístěním hmot na skládku na vzdálenost do 20 m nebo s naložením na dopravní prostředek živičných, o tl. vrstvy přes 50 do 100 mm</t>
  </si>
  <si>
    <t>https://podminky.urs.cz/item/CS_URS_2022_02/113107182</t>
  </si>
  <si>
    <t>"na KÚ - viz. Tabulka kubatur D.1.1.2.24." 196,3</t>
  </si>
  <si>
    <t>121151113</t>
  </si>
  <si>
    <t>Sejmutí ornice plochy do 500 m2 tl vrstvy do 200 mm strojně</t>
  </si>
  <si>
    <t>1311124865</t>
  </si>
  <si>
    <t>Sejmutí ornice strojně při souvislé ploše přes 100 do 500 m2, tl. vrstvy do 200 mm</t>
  </si>
  <si>
    <t>https://podminky.urs.cz/item/CS_URS_2022_02/121151113</t>
  </si>
  <si>
    <t>"viz. Tabulka kubatur D.1.1.2.24." 71,9/0,2</t>
  </si>
  <si>
    <t>5</t>
  </si>
  <si>
    <t>122252204</t>
  </si>
  <si>
    <t>Odkopávky a prokopávky nezapažené pro silnice a dálnice v hornině třídy těžitelnosti I objem do 500 m3 strojně</t>
  </si>
  <si>
    <t>m3</t>
  </si>
  <si>
    <t>2028926589</t>
  </si>
  <si>
    <t>Odkopávky a prokopávky nezapažené pro silnice a dálnice strojně v hornině třídy těžitelnosti I přes 100 do 500 m3</t>
  </si>
  <si>
    <t>https://podminky.urs.cz/item/CS_URS_2022_02/122252204</t>
  </si>
  <si>
    <t>"viz. Tabulka kubatur D.1.1.2.24." 270,8</t>
  </si>
  <si>
    <t>6</t>
  </si>
  <si>
    <t>129001101</t>
  </si>
  <si>
    <t>Příplatek za ztížení odkopávky nebo prokopávky v blízkosti inženýrských sítí</t>
  </si>
  <si>
    <t>910735429</t>
  </si>
  <si>
    <t>Příplatek k cenám vykopávek za ztížení vykopávky v blízkosti podzemního vedení nebo výbušnin v horninách jakékoliv třídy</t>
  </si>
  <si>
    <t>https://podminky.urs.cz/item/CS_URS_2022_02/129001101</t>
  </si>
  <si>
    <t>"souběh sděl. vedení - viz. D.1.1.2.2.c" 101,7*1,1*0,3</t>
  </si>
  <si>
    <t>"křížení sděl. vedení - viz. D.1.1.2.1.d + D.1.1.2.2.c" (7,0+1,5)*1,1*0,4</t>
  </si>
  <si>
    <t>"křížení vedení NN - viz. D.1.1.2.1.d + D.1.1.2.2.c" 6,4*1,1*0,4</t>
  </si>
  <si>
    <t>7</t>
  </si>
  <si>
    <t>131213701</t>
  </si>
  <si>
    <t>Hloubení nezapažených jam v soudržných horninách třídy těžitelnosti I skupiny 3 ručně</t>
  </si>
  <si>
    <t>994173674</t>
  </si>
  <si>
    <t>Hloubení nezapažených jam ručně s urovnáním dna do předepsaného profilu a spádu v hornině třídy těžitelnosti I skupiny 3 soudržných</t>
  </si>
  <si>
    <t>https://podminky.urs.cz/item/CS_URS_2022_02/131213701</t>
  </si>
  <si>
    <t>"vtok. obj. (kolem stáv. trubky) - viz. D.1.1.2.14." 1,1*1,0*1,5</t>
  </si>
  <si>
    <t>8</t>
  </si>
  <si>
    <t>131251102</t>
  </si>
  <si>
    <t>Hloubení jam nezapažených v hornině třídy těžitelnosti I skupiny 3 objem do 50 m3 strojně</t>
  </si>
  <si>
    <t>635144697</t>
  </si>
  <si>
    <t>Hloubení nezapažených jam a zářezů strojně s urovnáním dna do předepsaného profilu a spádu v hornině třídy těžitelnosti I skupiny 3 přes 20 do 50 m3</t>
  </si>
  <si>
    <t>https://podminky.urs.cz/item/CS_URS_2022_02/131251102</t>
  </si>
  <si>
    <t>"vtok. obj. + šachta - viz. D.1.1.2.14. (odpočet ručního výkopu kolem trubky)" 3,8*5,5*2,1-1,65</t>
  </si>
  <si>
    <t>9</t>
  </si>
  <si>
    <t>162751117</t>
  </si>
  <si>
    <t>Vodorovné přemístění přes 9 000 do 10000 m výkopku/sypaniny z horniny třídy těžitelnosti I skupiny 1 až 3</t>
  </si>
  <si>
    <t>-128506529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</si>
  <si>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</si>
  <si>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https://podminky.urs.cz/item/CS_URS_2022_02/162751117</t>
  </si>
  <si>
    <t>"přebytečná zemina" 270,8+1,7+42,2-(10,7+34,5)</t>
  </si>
  <si>
    <t>10</t>
  </si>
  <si>
    <t>162751119</t>
  </si>
  <si>
    <t>Příplatek k vodorovnému přemístění výkopku/sypaniny z horniny třídy těžitelnosti I skupiny 1 až 3 ZKD 1000 m přes 10000 m</t>
  </si>
  <si>
    <t>1525028302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</si>
  <si>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</si>
  <si>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https://podminky.urs.cz/item/CS_URS_2022_02/162751119</t>
  </si>
  <si>
    <t>13*269,5</t>
  </si>
  <si>
    <t>11</t>
  </si>
  <si>
    <t>167151101</t>
  </si>
  <si>
    <t>Nakládání výkopku z hornin třídy těžitelnosti I skupiny 1 až 3 do 100 m3</t>
  </si>
  <si>
    <t>-659156009</t>
  </si>
  <si>
    <t>Nakládání, skládání a překládání neulehlého výkopku nebo sypaniny strojně nakládání, množství do 100 m3, z horniny třídy těžitelnosti I, skupiny 1 až 3</t>
  </si>
  <si>
    <t>https://podminky.urs.cz/item/CS_URS_2022_02/167151101</t>
  </si>
  <si>
    <t>"přebytečná zemina" 1,7+42,2-34,5</t>
  </si>
  <si>
    <t>12</t>
  </si>
  <si>
    <t>171151131</t>
  </si>
  <si>
    <t>Uložení sypaniny z hornin nesoudržných a soudržných střídavě do násypů zhutněných strojně</t>
  </si>
  <si>
    <t>27136437</t>
  </si>
  <si>
    <t>Uložení sypanin do násypů strojně s rozprostřením sypaniny ve vrstvách a s hrubým urovnáním zhutněných z hornin nesoudržných a soudržných střídavě ukládaných</t>
  </si>
  <si>
    <t>https://podminky.urs.cz/item/CS_URS_2022_02/171151131</t>
  </si>
  <si>
    <t>"zemina - viz. Tabulka kubatur D.1.1.2.24." 10,7</t>
  </si>
  <si>
    <t>"ornice - viz. Tabulka kubatur D.1.1.2.24." 16,8</t>
  </si>
  <si>
    <t>13</t>
  </si>
  <si>
    <t>171201231</t>
  </si>
  <si>
    <t>Poplatek za uložení zeminy a kamení na recyklační skládce (skládkovné) kód odpadu 17 05 04</t>
  </si>
  <si>
    <t>t</t>
  </si>
  <si>
    <t>-264207586</t>
  </si>
  <si>
    <t>Poplatek za uložení stavebního odpadu na recyklační skládce (skládkovné) zeminy a kamení zatříděného do Katalogu odpadů pod kódem 17 05 04</t>
  </si>
  <si>
    <t>https://podminky.urs.cz/item/CS_URS_2022_02/171201231</t>
  </si>
  <si>
    <t>"přebytečná zemina" 269,5*1,8</t>
  </si>
  <si>
    <t>14</t>
  </si>
  <si>
    <t>171251201</t>
  </si>
  <si>
    <t>Uložení sypaniny na skládky nebo meziskládky</t>
  </si>
  <si>
    <t>-993153678</t>
  </si>
  <si>
    <t>Uložení sypaniny na skládky nebo meziskládky bez hutnění s upravením uložené sypaniny do předepsaného tvaru</t>
  </si>
  <si>
    <t>https://podminky.urs.cz/item/CS_URS_2022_02/171251201</t>
  </si>
  <si>
    <t>"přebytečná zemina" 269,5</t>
  </si>
  <si>
    <t>174151101</t>
  </si>
  <si>
    <t>Zásyp jam, šachet rýh nebo kolem objektů sypaninou se zhutněním</t>
  </si>
  <si>
    <t>-1162421581</t>
  </si>
  <si>
    <t>Zásyp sypaninou z jakékoliv horniny strojně s uložením výkopku ve vrstvách se zhutněním jam, šachet, rýh nebo kolem objektů v těchto vykopávkách</t>
  </si>
  <si>
    <t>https://podminky.urs.cz/item/CS_URS_2022_02/174151101</t>
  </si>
  <si>
    <t>"vtok. obj. + šachta - viz. D.1.1.2.14. (odpočet vtok. obj. a šachty)" 3,8*5,5*2,1-(2,05*1,6+3,14*0,62*0,62)*2,1</t>
  </si>
  <si>
    <t>16</t>
  </si>
  <si>
    <t>181351103</t>
  </si>
  <si>
    <t>Rozprostření ornice tl vrstvy do 200 mm pl přes 100 do 500 m2 v rovině nebo ve svahu do 1:5 strojně</t>
  </si>
  <si>
    <t>-1063184235</t>
  </si>
  <si>
    <t>Rozprostření a urovnání ornice v rovině nebo ve svahu sklonu do 1:5 strojně při souvislé ploše přes 100 do 500 m2, tl. vrstvy do 200 mm</t>
  </si>
  <si>
    <t>https://podminky.urs.cz/item/CS_URS_2022_02/181351103</t>
  </si>
  <si>
    <t>"přebytečná ornice" (359,5*0,2-(16,8+218,1*0,1))/0,1</t>
  </si>
  <si>
    <t>17</t>
  </si>
  <si>
    <t>181411121</t>
  </si>
  <si>
    <t>Založení lučního trávníku výsevem pl do 1000 m2 v rovině a ve svahu do 1:5</t>
  </si>
  <si>
    <t>-337356347</t>
  </si>
  <si>
    <t>Založení trávníku na půdě předem připravené plochy do 1000 m2 výsevem včetně utažení lučního v rovině nebo na svahu do 1:5</t>
  </si>
  <si>
    <t>https://podminky.urs.cz/item/CS_URS_2022_02/181411121</t>
  </si>
  <si>
    <t>"dosypané plochy ornicí - viz. Tabulka kubatur D.1.1.2.24." 111,4</t>
  </si>
  <si>
    <t>18</t>
  </si>
  <si>
    <t>M</t>
  </si>
  <si>
    <t>00572470</t>
  </si>
  <si>
    <t>osivo směs travní univerzál</t>
  </si>
  <si>
    <t>kg</t>
  </si>
  <si>
    <t>-1537483857</t>
  </si>
  <si>
    <t>Poznámka k položce:_x000D_
20 g/m2</t>
  </si>
  <si>
    <t>(111,4+218,1)*0,02*1,03</t>
  </si>
  <si>
    <t>19</t>
  </si>
  <si>
    <t>181951112</t>
  </si>
  <si>
    <t>Úprava pláně v hornině třídy těžitelnosti I skupiny 1 až 3 se zhutněním strojně</t>
  </si>
  <si>
    <t>670187689</t>
  </si>
  <si>
    <t>Úprava pláně vyrovnáním výškových rozdílů strojně v hornině třídy těžitelnosti I, skupiny 1 až 3 se zhutněním</t>
  </si>
  <si>
    <t>https://podminky.urs.cz/item/CS_URS_2022_02/181951112</t>
  </si>
  <si>
    <t>"viz. Tabulka kubatur D.1.1.2.24." 809,5</t>
  </si>
  <si>
    <t>20</t>
  </si>
  <si>
    <t>182151111</t>
  </si>
  <si>
    <t>Svahování v zářezech v hornině třídy těžitelnosti I skupiny 1 až 3 strojně</t>
  </si>
  <si>
    <t>1082707671</t>
  </si>
  <si>
    <t>Svahování trvalých svahů do projektovaných profilů strojně s potřebným přemístěním výkopku při svahování v zářezech v hornině třídy těžitelnosti I, skupiny 1 až 3</t>
  </si>
  <si>
    <t>https://podminky.urs.cz/item/CS_URS_2022_02/182151111</t>
  </si>
  <si>
    <t>"viz. Tabulka kubatur D.1.1.2.24." 119,3</t>
  </si>
  <si>
    <t>182251101</t>
  </si>
  <si>
    <t>Svahování násypů strojně</t>
  </si>
  <si>
    <t>633548221</t>
  </si>
  <si>
    <t>Svahování trvalých svahů do projektovaných profilů strojně s potřebným přemístěním výkopku při svahování násypů v jakékoliv hornině</t>
  </si>
  <si>
    <t>https://podminky.urs.cz/item/CS_URS_2022_02/182251101</t>
  </si>
  <si>
    <t>"viz. Tabulka kubatur D.1.1.2.24." 329,5</t>
  </si>
  <si>
    <t>22</t>
  </si>
  <si>
    <t>182351123</t>
  </si>
  <si>
    <t>Rozprostření ornice pl přes 100 do 500 m2 ve svahu přes 1:5 tl vrstvy do 200 mm strojně</t>
  </si>
  <si>
    <t>1625847178</t>
  </si>
  <si>
    <t>Rozprostření a urovnání ornice ve svahu sklonu přes 1:5 strojně při souvislé ploše přes 100 do 500 m2, tl. vrstvy do 200 mm</t>
  </si>
  <si>
    <t>https://podminky.urs.cz/item/CS_URS_2022_02/182351123</t>
  </si>
  <si>
    <t>"viz. Tabulka kubatur D.1.1.2.24." 218,1</t>
  </si>
  <si>
    <t>23</t>
  </si>
  <si>
    <t>183405211</t>
  </si>
  <si>
    <t>Výsev trávníku hydroosevem na ornici</t>
  </si>
  <si>
    <t>-1376709253</t>
  </si>
  <si>
    <t>https://podminky.urs.cz/item/CS_URS_2022_02/183405211</t>
  </si>
  <si>
    <t>Zakládání</t>
  </si>
  <si>
    <t>24</t>
  </si>
  <si>
    <t>274321511</t>
  </si>
  <si>
    <t>Základové pasy ze ŽB bez zvýšených nároků na prostředí tř. C 25/30</t>
  </si>
  <si>
    <t>-486673127</t>
  </si>
  <si>
    <t>Základy z betonu železového (bez výztuže) pasy z betonu bez zvláštních nároků na prostředí tř. C 25/30</t>
  </si>
  <si>
    <t>https://podminky.urs.cz/item/CS_URS_2022_02/274321511</t>
  </si>
  <si>
    <t>"vtok. obj. - viz. D.1.1.2.14." 2,05*1,6*0,6+1,6*0,3*(2,18+1,2)-1,0*0,3*0,4+1,45*0,3*1,69</t>
  </si>
  <si>
    <t>25</t>
  </si>
  <si>
    <t>274351121</t>
  </si>
  <si>
    <t>Zřízení bednění základových pasů rovného</t>
  </si>
  <si>
    <t>-1638882692</t>
  </si>
  <si>
    <t>Bednění základů pasů rovné zřízení</t>
  </si>
  <si>
    <t>https://podminky.urs.cz/item/CS_URS_2022_02/274351121</t>
  </si>
  <si>
    <t>"vtok. obj. - viz. D.1.1.2.14." 2,05*2,29*2+1,6*(2,78+1,8)+1,45*1,69*2+1,0*(2,18+1,2)+0,3*0,4*2</t>
  </si>
  <si>
    <t>26</t>
  </si>
  <si>
    <t>274351122</t>
  </si>
  <si>
    <t>Odstranění bednění základových pasů rovného</t>
  </si>
  <si>
    <t>-1829332196</t>
  </si>
  <si>
    <t>Bednění základů pasů rovné odstranění</t>
  </si>
  <si>
    <t>https://podminky.urs.cz/item/CS_URS_2022_02/274351122</t>
  </si>
  <si>
    <t>27</t>
  </si>
  <si>
    <t>274361821</t>
  </si>
  <si>
    <t>Výztuž základových pasů betonářskou ocelí 10 505 (R)</t>
  </si>
  <si>
    <t>-483574378</t>
  </si>
  <si>
    <t>Výztuž základů pasů z betonářské oceli 10 505 (R) nebo BSt 500</t>
  </si>
  <si>
    <t>https://podminky.urs.cz/item/CS_URS_2022_02/274361821</t>
  </si>
  <si>
    <t>"vtok. obj. - viz. D.1.1.2.15." (52,86+18,3+7,99+31,28)*0,001</t>
  </si>
  <si>
    <t>28</t>
  </si>
  <si>
    <t>274362021</t>
  </si>
  <si>
    <t>Výztuž základových pasů svařovanými sítěmi Kari</t>
  </si>
  <si>
    <t>2100853541</t>
  </si>
  <si>
    <t>Výztuž základů pasů ze svařovaných sítí z drátů typu KARI</t>
  </si>
  <si>
    <t>https://podminky.urs.cz/item/CS_URS_2022_02/274362021</t>
  </si>
  <si>
    <t>"vtok. obj. - viz. D.1.1.2.15." 533,1*0,001</t>
  </si>
  <si>
    <t>Vodorovné konstrukce</t>
  </si>
  <si>
    <t>29</t>
  </si>
  <si>
    <t>451314212</t>
  </si>
  <si>
    <t>Podklad pod dlažbu z betonu prostého C 25/30 tl přes 100 do 150 mm</t>
  </si>
  <si>
    <t>-1265326493</t>
  </si>
  <si>
    <t>Podklad pod dlažbu z betonu prostého bez zvýšených nároků na prostředí tř. C 25/30 tl. přes 100 do 150 mm</t>
  </si>
  <si>
    <t>https://podminky.urs.cz/item/CS_URS_2022_02/451314212</t>
  </si>
  <si>
    <t>"vtok. obj. - viz. D.1.1.2.14." 4,0*1,05*2+1,6*(0,7+1,2)</t>
  </si>
  <si>
    <t>30</t>
  </si>
  <si>
    <t>452311121</t>
  </si>
  <si>
    <t>Podkladní desky z betonu prostého tř. C 8/10 otevřený výkop</t>
  </si>
  <si>
    <t>-2127410748</t>
  </si>
  <si>
    <t>Podkladní a zajišťovací konstrukce z betonu prostého v otevřeném výkopu desky pod potrubí, stoky a drobné objekty z betonu tř. C 8/10</t>
  </si>
  <si>
    <t>https://podminky.urs.cz/item/CS_URS_2022_02/452311121</t>
  </si>
  <si>
    <t>"vtok. obj. - viz. D.1.1.2.14." 2,25*1,8*0,1</t>
  </si>
  <si>
    <t>31</t>
  </si>
  <si>
    <t>452351101</t>
  </si>
  <si>
    <t>Bednění podkladních desek nebo bloků nebo sedlového lože otevřený výkop</t>
  </si>
  <si>
    <t>-1621960937</t>
  </si>
  <si>
    <t>Bednění podkladních a zajišťovacích konstrukcí v otevřeném výkopu desek nebo sedlových loží pod potrubí, stoky a drobné objekty</t>
  </si>
  <si>
    <t>https://podminky.urs.cz/item/CS_URS_2022_02/452351101</t>
  </si>
  <si>
    <t>"vtok. obj. - viz. D.1.1.2.14." (2,25+1,8)*2*0,1</t>
  </si>
  <si>
    <t>32</t>
  </si>
  <si>
    <t>465513127</t>
  </si>
  <si>
    <t>Dlažba z lomového kamene na cementovou maltu s vyspárováním tl 200 mm</t>
  </si>
  <si>
    <t>409438861</t>
  </si>
  <si>
    <t>Dlažba z lomového kamene lomařsky upraveného na cementovou maltu, s vyspárováním cementovou maltou, tl. kamene 200 mm</t>
  </si>
  <si>
    <t>https://podminky.urs.cz/item/CS_URS_2022_02/465513127</t>
  </si>
  <si>
    <t>"vtok. obj. - viz. D.1.1.2.14." 4,0*1,0*2+1,6*(0,5+1,0)</t>
  </si>
  <si>
    <t>Komunikace pozemní</t>
  </si>
  <si>
    <t>33</t>
  </si>
  <si>
    <t>561081111</t>
  </si>
  <si>
    <t>Zřízení podkladu ze zeminy upravené vápnem, cementem, směsnými pojivy tl přes 450 do 500 mm pl do 1000 m2</t>
  </si>
  <si>
    <t>573458529</t>
  </si>
  <si>
    <t>Zřízení podkladu ze zeminy upravené hydraulickými pojivy vápnem, cementem nebo směsnými pojivy (materiál ve specifikaci) s rozprostřením, promísením, vlhčením, zhutněním a ošetřením vodou plochy do 1 000 m2, tloušťka po zhutnění přes 450 do 500 mm</t>
  </si>
  <si>
    <t>https://podminky.urs.cz/item/CS_URS_2022_02/561081111</t>
  </si>
  <si>
    <t>"viz. Vzorový př. řez D.1.1.2.1.d + Tabulka kubatur D.1.1.2.24." 101,7*5,7</t>
  </si>
  <si>
    <t>"přípočty - viz. D.1.1.2.1.d" 34,5</t>
  </si>
  <si>
    <t>34</t>
  </si>
  <si>
    <t>58591002</t>
  </si>
  <si>
    <t>pojivo hydraulické pro stabilizaci zeminy 50% vápna</t>
  </si>
  <si>
    <t>2086625193</t>
  </si>
  <si>
    <t>"5%=44,2 kg/m2" 614,19*44,2*0,001</t>
  </si>
  <si>
    <t>35</t>
  </si>
  <si>
    <t>564851111</t>
  </si>
  <si>
    <t>Podklad ze štěrkodrtě ŠD plochy přes 100 m2 tl 150 mm</t>
  </si>
  <si>
    <t>-2097531521</t>
  </si>
  <si>
    <t>Podklad ze štěrkodrti ŠD s rozprostřením a zhutněním plochy přes 100 m2, po zhutnění tl. 150 mm</t>
  </si>
  <si>
    <t>https://podminky.urs.cz/item/CS_URS_2022_02/564851111</t>
  </si>
  <si>
    <t>"viz. Tabulka kubatur D.1.1.2.24. (vč. rozšíření na KÚ)" 648,7+1190,0</t>
  </si>
  <si>
    <t>36</t>
  </si>
  <si>
    <t>565155121</t>
  </si>
  <si>
    <t>Asfaltový beton vrstva podkladní ACP 16+ (obalované kamenivo OKS) tl 70 mm š přes 3 m</t>
  </si>
  <si>
    <t>-774652843</t>
  </si>
  <si>
    <t>Asfaltový beton vrstva podkladní ACP 16+ (obalované kamenivo střednězrnné - OKS) s rozprostřením a zhutněním v pruhu šířky přes 3 m, po zhutnění tl. 70 mm</t>
  </si>
  <si>
    <t>https://podminky.urs.cz/item/CS_URS_2022_02/565155121</t>
  </si>
  <si>
    <t>"viz. Vzorový př. řez D.1.1.2.1.d" 101,7*4,23</t>
  </si>
  <si>
    <t>37</t>
  </si>
  <si>
    <t>569941131</t>
  </si>
  <si>
    <t>Zpevnění krajnic asfaltovým recyklátem tl 110 mm</t>
  </si>
  <si>
    <t>-631432173</t>
  </si>
  <si>
    <t>Zpevnění krajnic nebo komunikací pro pěší s rozprostřením a zhutněním, po zhutnění asfaltovým recyklátem tl. 110 mm</t>
  </si>
  <si>
    <t>https://podminky.urs.cz/item/CS_URS_2022_02/569941131</t>
  </si>
  <si>
    <t>"viz. Vzorový př. řez D.1.1.2.1.d" 101,7*0,25*2</t>
  </si>
  <si>
    <t>38</t>
  </si>
  <si>
    <t>573111112</t>
  </si>
  <si>
    <t>Postřik živičný infiltrační s posypem z asfaltu množství 1 kg/m2</t>
  </si>
  <si>
    <t>1697004479</t>
  </si>
  <si>
    <t>Postřik infiltrační PI z asfaltu silničního s posypem kamenivem, v množství 1,00 kg/m2</t>
  </si>
  <si>
    <t>https://podminky.urs.cz/item/CS_URS_2022_02/573111112</t>
  </si>
  <si>
    <t>"viz. Vzorový př. řez D.1.1.2.1.d" 101,7*4,67</t>
  </si>
  <si>
    <t>39</t>
  </si>
  <si>
    <t>573211112</t>
  </si>
  <si>
    <t>Postřik živičný spojovací z asfaltu v množství 0,70 kg/m2</t>
  </si>
  <si>
    <t>-1734715000</t>
  </si>
  <si>
    <t>Postřik spojovací PS bez posypu kamenivem z asfaltu silničního, v množství 0,70 kg/m2</t>
  </si>
  <si>
    <t>https://podminky.urs.cz/item/CS_URS_2022_02/573211112</t>
  </si>
  <si>
    <t>"viz. Vzorový př. řez D.1.1.2.1.d" 101,7*4,12</t>
  </si>
  <si>
    <t>40</t>
  </si>
  <si>
    <t>577134221</t>
  </si>
  <si>
    <t>Asfaltový beton vrstva obrusná ACO 11 (ABS) tř. II tl 40 mm š přes 3 m z nemodifikovaného asfaltu</t>
  </si>
  <si>
    <t>1200986049</t>
  </si>
  <si>
    <t>Asfaltový beton vrstva obrusná ACO 11 (ABS) s rozprostřením a se zhutněním z nemodifikovaného asfaltu v pruhu šířky přes 3 m tř. II, po zhutnění tl. 40 mm</t>
  </si>
  <si>
    <t>https://podminky.urs.cz/item/CS_URS_2022_02/577134221</t>
  </si>
  <si>
    <t>"viz. Vzorový př. řez D.1.1.2.1.d" 101,7*4,06</t>
  </si>
  <si>
    <t>41</t>
  </si>
  <si>
    <t>599142111</t>
  </si>
  <si>
    <t>Úprava zálivky dilatačních nebo pracovních spár v cementobetonovém krytu hl do 40 mm š přes 20 do 40 mm</t>
  </si>
  <si>
    <t>m</t>
  </si>
  <si>
    <t>-1672725962</t>
  </si>
  <si>
    <t>Úprava zálivky dilatačních nebo pracovních spár v cementobetonovém krytu, hloubky do 40 mm, šířky přes 20 do 40 mm</t>
  </si>
  <si>
    <t>https://podminky.urs.cz/item/CS_URS_2022_02/599142111</t>
  </si>
  <si>
    <t>"napojení na cestu na KÚ - viz. D.1.1.2.1.d" 19,4</t>
  </si>
  <si>
    <t>Trubní vedení</t>
  </si>
  <si>
    <t>42</t>
  </si>
  <si>
    <t>890411851</t>
  </si>
  <si>
    <t>Bourání šachet z prefabrikovaných skruží strojně obestavěného prostoru do 1,5 m3</t>
  </si>
  <si>
    <t>-544172413</t>
  </si>
  <si>
    <t>Bourání šachet a jímek strojně velikosti obestavěného prostoru do 1,5 m3 z prefabrikovaných skruží</t>
  </si>
  <si>
    <t>https://podminky.urs.cz/item/CS_URS_2022_02/890411851</t>
  </si>
  <si>
    <t>"stáv. šachta - viz. D.1.1.2.1.d" 0,5</t>
  </si>
  <si>
    <t>43</t>
  </si>
  <si>
    <t>894411131</t>
  </si>
  <si>
    <t>Zřízení šachet kanalizačních z betonových dílců na potrubí DN přes 300 do 400 dno beton tř. C 25/30</t>
  </si>
  <si>
    <t>kus</t>
  </si>
  <si>
    <t>1951980766</t>
  </si>
  <si>
    <t>Zřízení šachet kanalizačních z betonových dílců výšky vstupu do 1,50 m s obložením dna betonem tř. C 25/30, na potrubí DN přes 300 do 400</t>
  </si>
  <si>
    <t>https://podminky.urs.cz/item/CS_URS_2022_02/894411131</t>
  </si>
  <si>
    <t>Poznámka k položce:_x000D_
Skladba šachty a tvar dna bude specifikováno až po zjištění skutečného stavu potrubí a jeho profilu před započetím stavby.</t>
  </si>
  <si>
    <t>"šachta - viz. D.1.1.2.1.d + D.1.1.2.14." 1,0</t>
  </si>
  <si>
    <t>44</t>
  </si>
  <si>
    <t>59224354</t>
  </si>
  <si>
    <t>dno betonové šachty kanalizační jednolité 100x78x40cm</t>
  </si>
  <si>
    <t>-822205132</t>
  </si>
  <si>
    <t>45</t>
  </si>
  <si>
    <t>59224050</t>
  </si>
  <si>
    <t>skruž pro kanalizační šachty se zabudovanými stupadly 100x25x12cm</t>
  </si>
  <si>
    <t>1223045492</t>
  </si>
  <si>
    <t>46</t>
  </si>
  <si>
    <t>59224051</t>
  </si>
  <si>
    <t>skruž pro kanalizační šachty se zabudovanými stupadly 100x50x12cm</t>
  </si>
  <si>
    <t>-1316231928</t>
  </si>
  <si>
    <t>47</t>
  </si>
  <si>
    <t>59224348</t>
  </si>
  <si>
    <t>těsnění elastomerové pro spojení šachetních dílů DN 1000</t>
  </si>
  <si>
    <t>542839530</t>
  </si>
  <si>
    <t>48</t>
  </si>
  <si>
    <t>59224315</t>
  </si>
  <si>
    <t>deska betonová zákrytová pro kruhové šachty 100/62,5x16,5cm</t>
  </si>
  <si>
    <t>1207921649</t>
  </si>
  <si>
    <t>49</t>
  </si>
  <si>
    <t>59224187</t>
  </si>
  <si>
    <t>prstenec šachtový vyrovnávací betonový 625x120x100mm</t>
  </si>
  <si>
    <t>-208457389</t>
  </si>
  <si>
    <t>50</t>
  </si>
  <si>
    <t>899104112</t>
  </si>
  <si>
    <t>Osazení poklopů litinových nebo ocelových včetně rámů pro třídu zatížení D400, E600</t>
  </si>
  <si>
    <t>1456599043</t>
  </si>
  <si>
    <t>Osazení poklopů litinových a ocelových včetně rámů pro třídu zatížení D400, E600</t>
  </si>
  <si>
    <t>https://podminky.urs.cz/item/CS_URS_2022_02/899104112</t>
  </si>
  <si>
    <t>51</t>
  </si>
  <si>
    <t>55241003</t>
  </si>
  <si>
    <t>poklop kanalizační betonolitinový, rám betonolitinový 160mm, D 400 bez odvětrání</t>
  </si>
  <si>
    <t>1707718957</t>
  </si>
  <si>
    <t>52</t>
  </si>
  <si>
    <t>899999032-R</t>
  </si>
  <si>
    <t>Řezání trub beton. DN 400 0° - 60°</t>
  </si>
  <si>
    <t>-2139192288</t>
  </si>
  <si>
    <t>"napojení stáv. potrubí do vtok. objektu - viz. D.1.1.2.14." 1</t>
  </si>
  <si>
    <t>Ostatní konstrukce a práce, bourání</t>
  </si>
  <si>
    <t>53</t>
  </si>
  <si>
    <t>912211111</t>
  </si>
  <si>
    <t>Montáž směrového sloupku silničního plastového prosté uložení bez betonového základu</t>
  </si>
  <si>
    <t>1945761630</t>
  </si>
  <si>
    <t>Montáž směrového sloupku plastového s odrazkou prostým uložením bez betonového základu silničního</t>
  </si>
  <si>
    <t>https://podminky.urs.cz/item/CS_URS_2022_02/912211111</t>
  </si>
  <si>
    <t>"přesunutí směr. sloupků na KÚ - viz. D.1.1.2.1.d" 2</t>
  </si>
  <si>
    <t>54</t>
  </si>
  <si>
    <t>919735111</t>
  </si>
  <si>
    <t>Řezání stávajícího živičného krytu hl do 50 mm</t>
  </si>
  <si>
    <t>-45774494</t>
  </si>
  <si>
    <t>Řezání stávajícího živičného krytu nebo podkladu hloubky do 50 mm</t>
  </si>
  <si>
    <t>https://podminky.urs.cz/item/CS_URS_2022_02/919735111</t>
  </si>
  <si>
    <t>55</t>
  </si>
  <si>
    <t>961021311</t>
  </si>
  <si>
    <t>Bourání základů ze zdiva kamenného</t>
  </si>
  <si>
    <t>-506751083</t>
  </si>
  <si>
    <t>Bourání základů ze zdiva kamenného na jakoukoli maltu</t>
  </si>
  <si>
    <t>https://podminky.urs.cz/item/CS_URS_2022_02/961021311</t>
  </si>
  <si>
    <t>"stáv. vtokový obj. - viz. D.1.1.2.1.d" 10,0</t>
  </si>
  <si>
    <t>56</t>
  </si>
  <si>
    <t>966006255</t>
  </si>
  <si>
    <t>Odstranění směrového sloupku uloženého do země</t>
  </si>
  <si>
    <t>-1218341842</t>
  </si>
  <si>
    <t>Odstranění směrových sloupků s odklizením materiálu na vzdálenost do 20 m nebo s naložením na dopravní prostředek uloženého do země plastového nebo kovového</t>
  </si>
  <si>
    <t>https://podminky.urs.cz/item/CS_URS_2022_02/966006255</t>
  </si>
  <si>
    <t>997</t>
  </si>
  <si>
    <t>Přesun sutě</t>
  </si>
  <si>
    <t>57</t>
  </si>
  <si>
    <t>997013501</t>
  </si>
  <si>
    <t>Odvoz suti a vybouraných hmot na skládku nebo meziskládku do 1 km se složením</t>
  </si>
  <si>
    <t>771455066</t>
  </si>
  <si>
    <t>Odvoz suti a vybouraných hmot na skládku nebo meziskládku se složením, na vzdálenost do 1 km</t>
  </si>
  <si>
    <t>https://podminky.urs.cz/item/CS_URS_2022_02/997013501</t>
  </si>
  <si>
    <t>"beton z šachty" 0,960</t>
  </si>
  <si>
    <t>"stáv. vtokový obj." 25,0</t>
  </si>
  <si>
    <t>58</t>
  </si>
  <si>
    <t>997013509</t>
  </si>
  <si>
    <t>Příplatek k odvozu suti a vybouraných hmot na skládku ZKD 1 km přes 1 km</t>
  </si>
  <si>
    <t>-601618713</t>
  </si>
  <si>
    <t>Odvoz suti a vybouraných hmot na skládku nebo meziskládku se složením, na vzdálenost Příplatek k ceně za každý další i započatý 1 km přes 1 km</t>
  </si>
  <si>
    <t>https://podminky.urs.cz/item/CS_URS_2022_02/997013509</t>
  </si>
  <si>
    <t>9*25,960</t>
  </si>
  <si>
    <t>59</t>
  </si>
  <si>
    <t>997013871</t>
  </si>
  <si>
    <t>Poplatek za uložení stavebního odpadu na recyklační skládce (skládkovné) směsného stavebního a demoličního kód odpadu 17 09 04</t>
  </si>
  <si>
    <t>-231172148</t>
  </si>
  <si>
    <t>Poplatek za uložení stavebního odpadu na recyklační skládce (skládkovné) směsného stavebního a demoličního zatříděného do Katalogu odpadů pod kódem 17 09 04</t>
  </si>
  <si>
    <t>https://podminky.urs.cz/item/CS_URS_2022_02/997013871</t>
  </si>
  <si>
    <t>60</t>
  </si>
  <si>
    <t>997221551</t>
  </si>
  <si>
    <t>Vodorovná doprava suti ze sypkých materiálů do 1 km</t>
  </si>
  <si>
    <t>-384388229</t>
  </si>
  <si>
    <t>Vodorovná doprava suti bez naložení, ale se složením a s hrubým urovnáním ze sypkých materiálů, na vzdálenost do 1 km</t>
  </si>
  <si>
    <t>https://podminky.urs.cz/item/CS_URS_2022_02/997221551</t>
  </si>
  <si>
    <t>"živice" 43,186</t>
  </si>
  <si>
    <t>61</t>
  </si>
  <si>
    <t>997221559</t>
  </si>
  <si>
    <t>Příplatek ZKD 1 km u vodorovné dopravy suti ze sypkých materiálů</t>
  </si>
  <si>
    <t>-1607783503</t>
  </si>
  <si>
    <t>Vodorovná doprava suti bez naložení, ale se složením a s hrubým urovnáním Příplatek k ceně za každý další i započatý 1 km přes 1 km</t>
  </si>
  <si>
    <t>https://podminky.urs.cz/item/CS_URS_2022_02/997221559</t>
  </si>
  <si>
    <t>9*43,186</t>
  </si>
  <si>
    <t>62</t>
  </si>
  <si>
    <t>997221875</t>
  </si>
  <si>
    <t>Poplatek za uložení stavebního odpadu na recyklační skládce (skládkovné) asfaltového bez obsahu dehtu zatříděného do Katalogu odpadů pod kódem 17 03 02</t>
  </si>
  <si>
    <t>1287276235</t>
  </si>
  <si>
    <t>https://podminky.urs.cz/item/CS_URS_2022_02/997221875</t>
  </si>
  <si>
    <t>998</t>
  </si>
  <si>
    <t>Přesun hmot</t>
  </si>
  <si>
    <t>63</t>
  </si>
  <si>
    <t>998225111</t>
  </si>
  <si>
    <t>Přesun hmot pro pozemní komunikace s krytem z kamene, monolitickým betonovým nebo živičným</t>
  </si>
  <si>
    <t>37893496</t>
  </si>
  <si>
    <t>Přesun hmot pro komunikace s krytem z kameniva, monolitickým betonovým nebo živičným dopravní vzdálenost do 200 m jakékoliv délky objektu</t>
  </si>
  <si>
    <t>https://podminky.urs.cz/item/CS_URS_2022_02/998225111</t>
  </si>
  <si>
    <t>PSV</t>
  </si>
  <si>
    <t>Práce a dodávky PSV</t>
  </si>
  <si>
    <t>767</t>
  </si>
  <si>
    <t>Konstrukce zámečnické</t>
  </si>
  <si>
    <t>64</t>
  </si>
  <si>
    <t>767995111</t>
  </si>
  <si>
    <t>Montáž atypických zámečnických konstrukcí hm do 5 kg</t>
  </si>
  <si>
    <t>1676017632</t>
  </si>
  <si>
    <t>Montáž ostatních atypických zámečnických konstrukcí hmotnosti do 5 kg</t>
  </si>
  <si>
    <t>https://podminky.urs.cz/item/CS_URS_2022_02/767995111</t>
  </si>
  <si>
    <t>"uložení česlí vtok. obj. - viz. D.1.1.2.14." 8,36+1,18</t>
  </si>
  <si>
    <t>65</t>
  </si>
  <si>
    <t>13010420</t>
  </si>
  <si>
    <t>úhelník ocelový rovnostranný jakost S235JR (11 375) 55x55x5mm</t>
  </si>
  <si>
    <t>-1786589937</t>
  </si>
  <si>
    <t>"2 ks x 1 m" 8,36*1,08*0,001</t>
  </si>
  <si>
    <t>66</t>
  </si>
  <si>
    <t>13010218</t>
  </si>
  <si>
    <t>tyč ocelová plochá jakost S235JR (11 375) 50x5mm</t>
  </si>
  <si>
    <t>1389550441</t>
  </si>
  <si>
    <t>"kotvení L profilů" 1,18*1,08*0,001</t>
  </si>
  <si>
    <t>67</t>
  </si>
  <si>
    <t>767995115</t>
  </si>
  <si>
    <t>Montáž atypických zámečnických konstrukcí hm přes 50 do 100 kg</t>
  </si>
  <si>
    <t>1311413720</t>
  </si>
  <si>
    <t>Montáž ostatních atypických zámečnických konstrukcí hmotnosti přes 50 do 100 kg</t>
  </si>
  <si>
    <t>https://podminky.urs.cz/item/CS_URS_2022_02/767995115</t>
  </si>
  <si>
    <t>"zábradlí vtok. obj. - viz. D.1.1.2.16." 57,46</t>
  </si>
  <si>
    <t>"česle vtok. obj. - viz. D.1.1.2.17." 72,48</t>
  </si>
  <si>
    <t>68</t>
  </si>
  <si>
    <t>55399045-R</t>
  </si>
  <si>
    <t>Ocelové zábradlí z čtvercových trubek v. 1,1 m, dl. 1,58 m žárově pozinkované + nátěr</t>
  </si>
  <si>
    <t>-1486752990</t>
  </si>
  <si>
    <t>Poznámka k položce:_x000D_
Povrchová ochrana je navržena metalizací a nátěrem, celková tloušťka kombinovaného povlaku 260 um._x000D_
- žárové zinkování ponorem_x000D_
- základní nátěr (epoxidová nátěrová hmota)_x000D_
- vrchní nátěr (akryl-polyuretanová hmota RAL 6029)_x000D_
_x000D_
V dílech 1,2 a 3 bude nutné s ohledem na metalizaci uzavřených profilů provést odvětrávací otvory D 8 mm z důvodu odvzdušnění při zinkování.</t>
  </si>
  <si>
    <t>69</t>
  </si>
  <si>
    <t>55399019-R</t>
  </si>
  <si>
    <t>Ocelové česle 1,0 x 1,8 m žárově pozinkované</t>
  </si>
  <si>
    <t>109020077</t>
  </si>
  <si>
    <t>Poznámka k položce:_x000D_
- nástřik zinku tl. 100 um</t>
  </si>
  <si>
    <t>70</t>
  </si>
  <si>
    <t>767996701</t>
  </si>
  <si>
    <t>Demontáž atypických zámečnických konstrukcí řezáním hm jednotlivých dílů do 50 kg</t>
  </si>
  <si>
    <t>1484025208</t>
  </si>
  <si>
    <t>Demontáž ostatních zámečnických konstrukcí o hmotnosti jednotlivých dílů řezáním do 50 kg</t>
  </si>
  <si>
    <t>https://podminky.urs.cz/item/CS_URS_2022_02/767996701</t>
  </si>
  <si>
    <t>"česle stáv. vtokového obj. (odhad)" 50,0</t>
  </si>
  <si>
    <t>71</t>
  </si>
  <si>
    <t>767999003-R</t>
  </si>
  <si>
    <t>Žárové pozinkování</t>
  </si>
  <si>
    <t>-1043719627</t>
  </si>
  <si>
    <t>72</t>
  </si>
  <si>
    <t>998767101</t>
  </si>
  <si>
    <t>Přesun hmot tonážní pro zámečnické konstrukce v objektech v do 6 m</t>
  </si>
  <si>
    <t>1571124551</t>
  </si>
  <si>
    <t>Přesun hmot pro zámečnické konstrukce stanovený z hmotnosti přesunovaného materiálu vodorovná dopravní vzdálenost do 50 m v objektech výšky do 6 m</t>
  </si>
  <si>
    <t>https://podminky.urs.cz/item/CS_URS_2022_02/998767101</t>
  </si>
  <si>
    <t>VON - Vedlejší a ostatní náklady</t>
  </si>
  <si>
    <t>VRN - Vedlejší rozpočtové náklady</t>
  </si>
  <si>
    <t xml:space="preserve">    VRN3 - Vedlejší náklady</t>
  </si>
  <si>
    <t xml:space="preserve">    VRN9 - Ostatní náklady</t>
  </si>
  <si>
    <t>VRN</t>
  </si>
  <si>
    <t>Vedlejší rozpočtové náklady</t>
  </si>
  <si>
    <t>VRN3</t>
  </si>
  <si>
    <t>Vedlejší náklady</t>
  </si>
  <si>
    <t>031002000</t>
  </si>
  <si>
    <t>Zařízení staveniště</t>
  </si>
  <si>
    <t>soubor</t>
  </si>
  <si>
    <t>1024</t>
  </si>
  <si>
    <t>-540986629</t>
  </si>
  <si>
    <t xml:space="preserve">Zřízení zařízení staveniště a jeho následné odstranění. </t>
  </si>
  <si>
    <t>Poznámka k položce:_x000D_
Zřízení zařízení staveniště, jeho připojení na sítě, oplocení prostoru a jejich následné odstranění. Zajištění přístupu k jednotlivým úsekům stavby za účelem provádění a uvedení do původního stavu po ukončení stavby (včetně osetí travním semenem), náhrada za dočasné zábory ploch. Zřízení a odstranění dočasných sjezdů, nájezdů, lávek přes výkopy. Zajištění výkopů zábradlím. Zřízení čistících zón před výjezdem z obvodu staveniště. Zajištění bezpečnosti práce. Ochrany životního prostředí (stromů, porostů a vegetačních ploch dle ČSN 83 9061). _x000D_
Zařízení staveniště na parcele KN 49/40 v k.ú. Ratibořské Hory není potřeba zpevňovat.</t>
  </si>
  <si>
    <t>031002002</t>
  </si>
  <si>
    <t>Dopravní značení na staveništi</t>
  </si>
  <si>
    <t>-784178574</t>
  </si>
  <si>
    <t>Poznámka k položce:_x000D_
Projednání a zajištění zvláštního užívání komunikací a veřejných ploch, zajištění dopravního značení
 k dopravním omezením vč. případné světelné signalizace, jejich údržba a přemisťování a následné odstranění, a to v rozsahu nezbytném pro řádné a bezpečné provádění stavby.</t>
  </si>
  <si>
    <t>VRN9</t>
  </si>
  <si>
    <t>Ostatní náklady</t>
  </si>
  <si>
    <t>090001000</t>
  </si>
  <si>
    <t xml:space="preserve">Geodetické vytýčení před zahájením realizace 
stavebních prací </t>
  </si>
  <si>
    <t>-166354430</t>
  </si>
  <si>
    <t>Poznámka k položce:_x000D_
cesta dl. 102 m</t>
  </si>
  <si>
    <t>091003000</t>
  </si>
  <si>
    <t xml:space="preserve">Geodetické práce po výstavbě </t>
  </si>
  <si>
    <t>-1902243394</t>
  </si>
  <si>
    <t>Geodetické práce po výstavbě</t>
  </si>
  <si>
    <t>Poznámka k položce:_x000D_
Geodetické zaměření skutečně provedeného díla pro kolaudační řízení a zápis díla do KN. 3x v grafické (tištěné) podobě a 1x v digitálním vyhotovení.</t>
  </si>
  <si>
    <t>091003001</t>
  </si>
  <si>
    <t>Vytýčení podzemních inženýrských sítí</t>
  </si>
  <si>
    <t>2019194010</t>
  </si>
  <si>
    <t xml:space="preserve">Poznámka k položce:_x000D_
Zajištění ochrany a vytýčení podzemních inženýrských sítí uvedených v projektové dokumentaci dle podmínek z dokladové části projektu (např. sdělovací vedení, kabel NN, vodovod)._x000D_
</t>
  </si>
  <si>
    <t>091204000</t>
  </si>
  <si>
    <t>Dokumentace skutečného provedení stavby</t>
  </si>
  <si>
    <t>-955265231</t>
  </si>
  <si>
    <t xml:space="preserve">Poznámka k položce:_x000D_
Vypracování projektové dokumentace skutečného provedení díla 3x v grafické (tištěné) podobě a 1x v digitálním vyhotovení_x000D_
</t>
  </si>
  <si>
    <t>091404000</t>
  </si>
  <si>
    <t>Zkoušky, atesty a revize podle ČSN a případných jiných právních nebo technických předpisů</t>
  </si>
  <si>
    <t>318486557</t>
  </si>
  <si>
    <t>Poznámka k položce:_x000D_
Zajištění všech ostatních nezbytných zkoušek, atestů a revizí podle ČSN a případných jiných právních nebo technických předpisů platných v době provádění a předání díla, kterými bude prokázáno dosažení předepsané kvality a předepsaných technických parametrů díla._x000D_
Po vytvoření pláně dodavatel zajistí ověření únosnosti pláně a na základě výsledků zajistí u autorizované společnosti ověření vhodnosti navržené směsi pro vylepšení pláně včetně mocnosti. Výsledky budou odsouhlaseny na kontrolním dnu autorským dozorem, dozorem investora a investorem.</t>
  </si>
  <si>
    <t>091504000</t>
  </si>
  <si>
    <t>Ostatní náklady související s objektem náklady související s publikační činností</t>
  </si>
  <si>
    <t>ks</t>
  </si>
  <si>
    <t>1294865962</t>
  </si>
  <si>
    <t>091806001</t>
  </si>
  <si>
    <t>Analýza všech druhů odpadů ukládaných na skládku</t>
  </si>
  <si>
    <t>-753366199</t>
  </si>
  <si>
    <t>Poznámka k položce:_x000D_
Před uložením odpadů na skládku je nutné doložit analýzy všech druhů odpadů dodávaných na skládku a současně vypracovat Základní popis odpadu na základě výsledků těchto zkoušek odpadu. Nedílnou součástí protokolu o zkoušce musí být také protokol o odběru vzorku a doložení akreditace příslušné laboratoře.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</si>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</sst>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6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47" fillId="0" borderId="27" xfId="0" applyFont="1" applyBorder="1" applyAlignment="1" applyProtection="1">
      <alignment horizontal="left" vertical="center"/>
    </xf>
    <xf numFmtId="0" fontId="48" fillId="0" borderId="1" xfId="0" applyFont="1" applyBorder="1" applyAlignment="1" applyProtection="1">
      <alignment vertical="top"/>
    </xf>
    <xf numFmtId="0" fontId="48" fillId="0" borderId="1" xfId="0" applyFont="1" applyBorder="1" applyAlignment="1" applyProtection="1">
      <alignment horizontal="left" vertical="center"/>
    </xf>
    <xf numFmtId="0" fontId="48" fillId="0" borderId="1" xfId="0" applyFont="1" applyBorder="1" applyAlignment="1" applyProtection="1">
      <alignment horizontal="center" vertical="center"/>
    </xf>
    <xf numFmtId="49" fontId="48" fillId="0" borderId="1" xfId="0" applyNumberFormat="1" applyFont="1" applyBorder="1" applyAlignment="1" applyProtection="1">
      <alignment horizontal="left" vertical="center"/>
    </xf>
    <xf numFmtId="0" fontId="47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5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41" fillId="0" borderId="1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wrapText="1"/>
    </xf>
    <xf numFmtId="0" fontId="39" fillId="0" borderId="1" xfId="0" applyFont="1" applyBorder="1" applyAlignment="1">
      <alignment horizontal="center" vertical="center" wrapText="1"/>
    </xf>
    <xf numFmtId="49" fontId="41" fillId="0" borderId="1" xfId="0" applyNumberFormat="1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/>
    </xf>
    <xf numFmtId="0" fontId="40" fillId="0" borderId="29" xfId="0" applyFont="1" applyBorder="1" applyAlignment="1">
      <alignment horizontal="left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2_02/171201231" TargetMode="External"/><Relationship Id="rId18" Type="http://schemas.openxmlformats.org/officeDocument/2006/relationships/hyperlink" Target="https://podminky.urs.cz/item/CS_URS_2022_02/181951112" TargetMode="External"/><Relationship Id="rId26" Type="http://schemas.openxmlformats.org/officeDocument/2006/relationships/hyperlink" Target="https://podminky.urs.cz/item/CS_URS_2022_02/274361821" TargetMode="External"/><Relationship Id="rId39" Type="http://schemas.openxmlformats.org/officeDocument/2006/relationships/hyperlink" Target="https://podminky.urs.cz/item/CS_URS_2022_02/599142111" TargetMode="External"/><Relationship Id="rId21" Type="http://schemas.openxmlformats.org/officeDocument/2006/relationships/hyperlink" Target="https://podminky.urs.cz/item/CS_URS_2022_02/182351123" TargetMode="External"/><Relationship Id="rId34" Type="http://schemas.openxmlformats.org/officeDocument/2006/relationships/hyperlink" Target="https://podminky.urs.cz/item/CS_URS_2022_02/565155121" TargetMode="External"/><Relationship Id="rId42" Type="http://schemas.openxmlformats.org/officeDocument/2006/relationships/hyperlink" Target="https://podminky.urs.cz/item/CS_URS_2022_02/899104112" TargetMode="External"/><Relationship Id="rId47" Type="http://schemas.openxmlformats.org/officeDocument/2006/relationships/hyperlink" Target="https://podminky.urs.cz/item/CS_URS_2022_02/997013501" TargetMode="External"/><Relationship Id="rId50" Type="http://schemas.openxmlformats.org/officeDocument/2006/relationships/hyperlink" Target="https://podminky.urs.cz/item/CS_URS_2022_02/997221551" TargetMode="External"/><Relationship Id="rId55" Type="http://schemas.openxmlformats.org/officeDocument/2006/relationships/hyperlink" Target="https://podminky.urs.cz/item/CS_URS_2022_02/767995115" TargetMode="External"/><Relationship Id="rId7" Type="http://schemas.openxmlformats.org/officeDocument/2006/relationships/hyperlink" Target="https://podminky.urs.cz/item/CS_URS_2022_02/131213701" TargetMode="External"/><Relationship Id="rId12" Type="http://schemas.openxmlformats.org/officeDocument/2006/relationships/hyperlink" Target="https://podminky.urs.cz/item/CS_URS_2022_02/171151131" TargetMode="External"/><Relationship Id="rId17" Type="http://schemas.openxmlformats.org/officeDocument/2006/relationships/hyperlink" Target="https://podminky.urs.cz/item/CS_URS_2022_02/181411121" TargetMode="External"/><Relationship Id="rId25" Type="http://schemas.openxmlformats.org/officeDocument/2006/relationships/hyperlink" Target="https://podminky.urs.cz/item/CS_URS_2022_02/274351122" TargetMode="External"/><Relationship Id="rId33" Type="http://schemas.openxmlformats.org/officeDocument/2006/relationships/hyperlink" Target="https://podminky.urs.cz/item/CS_URS_2022_02/564851111" TargetMode="External"/><Relationship Id="rId38" Type="http://schemas.openxmlformats.org/officeDocument/2006/relationships/hyperlink" Target="https://podminky.urs.cz/item/CS_URS_2022_02/577134221" TargetMode="External"/><Relationship Id="rId46" Type="http://schemas.openxmlformats.org/officeDocument/2006/relationships/hyperlink" Target="https://podminky.urs.cz/item/CS_URS_2022_02/966006255" TargetMode="External"/><Relationship Id="rId2" Type="http://schemas.openxmlformats.org/officeDocument/2006/relationships/hyperlink" Target="https://podminky.urs.cz/item/CS_URS_2022_02/112155311" TargetMode="External"/><Relationship Id="rId16" Type="http://schemas.openxmlformats.org/officeDocument/2006/relationships/hyperlink" Target="https://podminky.urs.cz/item/CS_URS_2022_02/181351103" TargetMode="External"/><Relationship Id="rId20" Type="http://schemas.openxmlformats.org/officeDocument/2006/relationships/hyperlink" Target="https://podminky.urs.cz/item/CS_URS_2022_02/182251101" TargetMode="External"/><Relationship Id="rId29" Type="http://schemas.openxmlformats.org/officeDocument/2006/relationships/hyperlink" Target="https://podminky.urs.cz/item/CS_URS_2022_02/452311121" TargetMode="External"/><Relationship Id="rId41" Type="http://schemas.openxmlformats.org/officeDocument/2006/relationships/hyperlink" Target="https://podminky.urs.cz/item/CS_URS_2022_02/894411131" TargetMode="External"/><Relationship Id="rId54" Type="http://schemas.openxmlformats.org/officeDocument/2006/relationships/hyperlink" Target="https://podminky.urs.cz/item/CS_URS_2022_02/767995111" TargetMode="External"/><Relationship Id="rId1" Type="http://schemas.openxmlformats.org/officeDocument/2006/relationships/hyperlink" Target="https://podminky.urs.cz/item/CS_URS_2022_02/111251101" TargetMode="External"/><Relationship Id="rId6" Type="http://schemas.openxmlformats.org/officeDocument/2006/relationships/hyperlink" Target="https://podminky.urs.cz/item/CS_URS_2022_02/129001101" TargetMode="External"/><Relationship Id="rId11" Type="http://schemas.openxmlformats.org/officeDocument/2006/relationships/hyperlink" Target="https://podminky.urs.cz/item/CS_URS_2022_02/167151101" TargetMode="External"/><Relationship Id="rId24" Type="http://schemas.openxmlformats.org/officeDocument/2006/relationships/hyperlink" Target="https://podminky.urs.cz/item/CS_URS_2022_02/274351121" TargetMode="External"/><Relationship Id="rId32" Type="http://schemas.openxmlformats.org/officeDocument/2006/relationships/hyperlink" Target="https://podminky.urs.cz/item/CS_URS_2022_02/561081111" TargetMode="External"/><Relationship Id="rId37" Type="http://schemas.openxmlformats.org/officeDocument/2006/relationships/hyperlink" Target="https://podminky.urs.cz/item/CS_URS_2022_02/573211112" TargetMode="External"/><Relationship Id="rId40" Type="http://schemas.openxmlformats.org/officeDocument/2006/relationships/hyperlink" Target="https://podminky.urs.cz/item/CS_URS_2022_02/890411851" TargetMode="External"/><Relationship Id="rId45" Type="http://schemas.openxmlformats.org/officeDocument/2006/relationships/hyperlink" Target="https://podminky.urs.cz/item/CS_URS_2022_02/961021311" TargetMode="External"/><Relationship Id="rId53" Type="http://schemas.openxmlformats.org/officeDocument/2006/relationships/hyperlink" Target="https://podminky.urs.cz/item/CS_URS_2022_02/998225111" TargetMode="External"/><Relationship Id="rId58" Type="http://schemas.openxmlformats.org/officeDocument/2006/relationships/drawing" Target="../drawings/drawing2.xml"/><Relationship Id="rId5" Type="http://schemas.openxmlformats.org/officeDocument/2006/relationships/hyperlink" Target="https://podminky.urs.cz/item/CS_URS_2022_02/122252204" TargetMode="External"/><Relationship Id="rId15" Type="http://schemas.openxmlformats.org/officeDocument/2006/relationships/hyperlink" Target="https://podminky.urs.cz/item/CS_URS_2022_02/174151101" TargetMode="External"/><Relationship Id="rId23" Type="http://schemas.openxmlformats.org/officeDocument/2006/relationships/hyperlink" Target="https://podminky.urs.cz/item/CS_URS_2022_02/274321511" TargetMode="External"/><Relationship Id="rId28" Type="http://schemas.openxmlformats.org/officeDocument/2006/relationships/hyperlink" Target="https://podminky.urs.cz/item/CS_URS_2022_02/451314212" TargetMode="External"/><Relationship Id="rId36" Type="http://schemas.openxmlformats.org/officeDocument/2006/relationships/hyperlink" Target="https://podminky.urs.cz/item/CS_URS_2022_02/573111112" TargetMode="External"/><Relationship Id="rId49" Type="http://schemas.openxmlformats.org/officeDocument/2006/relationships/hyperlink" Target="https://podminky.urs.cz/item/CS_URS_2022_02/997013871" TargetMode="External"/><Relationship Id="rId57" Type="http://schemas.openxmlformats.org/officeDocument/2006/relationships/hyperlink" Target="https://podminky.urs.cz/item/CS_URS_2022_02/998767101" TargetMode="External"/><Relationship Id="rId10" Type="http://schemas.openxmlformats.org/officeDocument/2006/relationships/hyperlink" Target="https://podminky.urs.cz/item/CS_URS_2022_02/162751119" TargetMode="External"/><Relationship Id="rId19" Type="http://schemas.openxmlformats.org/officeDocument/2006/relationships/hyperlink" Target="https://podminky.urs.cz/item/CS_URS_2022_02/182151111" TargetMode="External"/><Relationship Id="rId31" Type="http://schemas.openxmlformats.org/officeDocument/2006/relationships/hyperlink" Target="https://podminky.urs.cz/item/CS_URS_2022_02/465513127" TargetMode="External"/><Relationship Id="rId44" Type="http://schemas.openxmlformats.org/officeDocument/2006/relationships/hyperlink" Target="https://podminky.urs.cz/item/CS_URS_2022_02/919735111" TargetMode="External"/><Relationship Id="rId52" Type="http://schemas.openxmlformats.org/officeDocument/2006/relationships/hyperlink" Target="https://podminky.urs.cz/item/CS_URS_2022_02/997221875" TargetMode="External"/><Relationship Id="rId4" Type="http://schemas.openxmlformats.org/officeDocument/2006/relationships/hyperlink" Target="https://podminky.urs.cz/item/CS_URS_2022_02/121151113" TargetMode="External"/><Relationship Id="rId9" Type="http://schemas.openxmlformats.org/officeDocument/2006/relationships/hyperlink" Target="https://podminky.urs.cz/item/CS_URS_2022_02/162751117" TargetMode="External"/><Relationship Id="rId14" Type="http://schemas.openxmlformats.org/officeDocument/2006/relationships/hyperlink" Target="https://podminky.urs.cz/item/CS_URS_2022_02/171251201" TargetMode="External"/><Relationship Id="rId22" Type="http://schemas.openxmlformats.org/officeDocument/2006/relationships/hyperlink" Target="https://podminky.urs.cz/item/CS_URS_2022_02/183405211" TargetMode="External"/><Relationship Id="rId27" Type="http://schemas.openxmlformats.org/officeDocument/2006/relationships/hyperlink" Target="https://podminky.urs.cz/item/CS_URS_2022_02/274362021" TargetMode="External"/><Relationship Id="rId30" Type="http://schemas.openxmlformats.org/officeDocument/2006/relationships/hyperlink" Target="https://podminky.urs.cz/item/CS_URS_2022_02/452351101" TargetMode="External"/><Relationship Id="rId35" Type="http://schemas.openxmlformats.org/officeDocument/2006/relationships/hyperlink" Target="https://podminky.urs.cz/item/CS_URS_2022_02/569941131" TargetMode="External"/><Relationship Id="rId43" Type="http://schemas.openxmlformats.org/officeDocument/2006/relationships/hyperlink" Target="https://podminky.urs.cz/item/CS_URS_2022_02/912211111" TargetMode="External"/><Relationship Id="rId48" Type="http://schemas.openxmlformats.org/officeDocument/2006/relationships/hyperlink" Target="https://podminky.urs.cz/item/CS_URS_2022_02/997013509" TargetMode="External"/><Relationship Id="rId56" Type="http://schemas.openxmlformats.org/officeDocument/2006/relationships/hyperlink" Target="https://podminky.urs.cz/item/CS_URS_2022_02/767996701" TargetMode="External"/><Relationship Id="rId8" Type="http://schemas.openxmlformats.org/officeDocument/2006/relationships/hyperlink" Target="https://podminky.urs.cz/item/CS_URS_2022_02/131251102" TargetMode="External"/><Relationship Id="rId51" Type="http://schemas.openxmlformats.org/officeDocument/2006/relationships/hyperlink" Target="https://podminky.urs.cz/item/CS_URS_2022_02/997221559" TargetMode="External"/><Relationship Id="rId3" Type="http://schemas.openxmlformats.org/officeDocument/2006/relationships/hyperlink" Target="https://podminky.urs.cz/item/CS_URS_2022_02/113107182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58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345"/>
      <c r="AS2" s="345"/>
      <c r="AT2" s="345"/>
      <c r="AU2" s="345"/>
      <c r="AV2" s="345"/>
      <c r="AW2" s="345"/>
      <c r="AX2" s="345"/>
      <c r="AY2" s="345"/>
      <c r="AZ2" s="345"/>
      <c r="BA2" s="345"/>
      <c r="BB2" s="345"/>
      <c r="BC2" s="345"/>
      <c r="BD2" s="345"/>
      <c r="BE2" s="345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309" t="s">
        <v>14</v>
      </c>
      <c r="L5" s="310"/>
      <c r="M5" s="310"/>
      <c r="N5" s="310"/>
      <c r="O5" s="310"/>
      <c r="P5" s="310"/>
      <c r="Q5" s="310"/>
      <c r="R5" s="310"/>
      <c r="S5" s="310"/>
      <c r="T5" s="310"/>
      <c r="U5" s="310"/>
      <c r="V5" s="310"/>
      <c r="W5" s="310"/>
      <c r="X5" s="310"/>
      <c r="Y5" s="310"/>
      <c r="Z5" s="310"/>
      <c r="AA5" s="310"/>
      <c r="AB5" s="310"/>
      <c r="AC5" s="310"/>
      <c r="AD5" s="310"/>
      <c r="AE5" s="310"/>
      <c r="AF5" s="310"/>
      <c r="AG5" s="310"/>
      <c r="AH5" s="310"/>
      <c r="AI5" s="310"/>
      <c r="AJ5" s="310"/>
      <c r="AK5" s="310"/>
      <c r="AL5" s="310"/>
      <c r="AM5" s="310"/>
      <c r="AN5" s="310"/>
      <c r="AO5" s="310"/>
      <c r="AP5" s="22"/>
      <c r="AQ5" s="22"/>
      <c r="AR5" s="20"/>
      <c r="BE5" s="306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311" t="s">
        <v>17</v>
      </c>
      <c r="L6" s="310"/>
      <c r="M6" s="310"/>
      <c r="N6" s="310"/>
      <c r="O6" s="310"/>
      <c r="P6" s="310"/>
      <c r="Q6" s="310"/>
      <c r="R6" s="310"/>
      <c r="S6" s="310"/>
      <c r="T6" s="310"/>
      <c r="U6" s="310"/>
      <c r="V6" s="310"/>
      <c r="W6" s="310"/>
      <c r="X6" s="310"/>
      <c r="Y6" s="310"/>
      <c r="Z6" s="310"/>
      <c r="AA6" s="310"/>
      <c r="AB6" s="310"/>
      <c r="AC6" s="310"/>
      <c r="AD6" s="310"/>
      <c r="AE6" s="310"/>
      <c r="AF6" s="310"/>
      <c r="AG6" s="310"/>
      <c r="AH6" s="310"/>
      <c r="AI6" s="310"/>
      <c r="AJ6" s="310"/>
      <c r="AK6" s="310"/>
      <c r="AL6" s="310"/>
      <c r="AM6" s="310"/>
      <c r="AN6" s="310"/>
      <c r="AO6" s="310"/>
      <c r="AP6" s="22"/>
      <c r="AQ6" s="22"/>
      <c r="AR6" s="20"/>
      <c r="BE6" s="307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20</v>
      </c>
      <c r="AL7" s="22"/>
      <c r="AM7" s="22"/>
      <c r="AN7" s="27" t="s">
        <v>19</v>
      </c>
      <c r="AO7" s="22"/>
      <c r="AP7" s="22"/>
      <c r="AQ7" s="22"/>
      <c r="AR7" s="20"/>
      <c r="BE7" s="307"/>
      <c r="BS7" s="17" t="s">
        <v>6</v>
      </c>
    </row>
    <row r="8" spans="1:74" s="1" customFormat="1" ht="12" customHeight="1">
      <c r="B8" s="21"/>
      <c r="C8" s="22"/>
      <c r="D8" s="29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23</v>
      </c>
      <c r="AL8" s="22"/>
      <c r="AM8" s="22"/>
      <c r="AN8" s="30" t="s">
        <v>24</v>
      </c>
      <c r="AO8" s="22"/>
      <c r="AP8" s="22"/>
      <c r="AQ8" s="22"/>
      <c r="AR8" s="20"/>
      <c r="BE8" s="307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07"/>
      <c r="BS9" s="17" t="s">
        <v>6</v>
      </c>
    </row>
    <row r="10" spans="1:74" s="1" customFormat="1" ht="12" customHeight="1">
      <c r="B10" s="21"/>
      <c r="C10" s="22"/>
      <c r="D10" s="29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307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28</v>
      </c>
      <c r="AL11" s="22"/>
      <c r="AM11" s="22"/>
      <c r="AN11" s="27" t="s">
        <v>19</v>
      </c>
      <c r="AO11" s="22"/>
      <c r="AP11" s="22"/>
      <c r="AQ11" s="22"/>
      <c r="AR11" s="20"/>
      <c r="BE11" s="307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07"/>
      <c r="BS12" s="17" t="s">
        <v>6</v>
      </c>
    </row>
    <row r="13" spans="1:74" s="1" customFormat="1" ht="12" customHeight="1">
      <c r="B13" s="21"/>
      <c r="C13" s="22"/>
      <c r="D13" s="29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26</v>
      </c>
      <c r="AL13" s="22"/>
      <c r="AM13" s="22"/>
      <c r="AN13" s="31" t="s">
        <v>30</v>
      </c>
      <c r="AO13" s="22"/>
      <c r="AP13" s="22"/>
      <c r="AQ13" s="22"/>
      <c r="AR13" s="20"/>
      <c r="BE13" s="307"/>
      <c r="BS13" s="17" t="s">
        <v>6</v>
      </c>
    </row>
    <row r="14" spans="1:74" ht="12.75">
      <c r="B14" s="21"/>
      <c r="C14" s="22"/>
      <c r="D14" s="22"/>
      <c r="E14" s="312" t="s">
        <v>30</v>
      </c>
      <c r="F14" s="313"/>
      <c r="G14" s="313"/>
      <c r="H14" s="313"/>
      <c r="I14" s="313"/>
      <c r="J14" s="313"/>
      <c r="K14" s="313"/>
      <c r="L14" s="313"/>
      <c r="M14" s="313"/>
      <c r="N14" s="313"/>
      <c r="O14" s="313"/>
      <c r="P14" s="313"/>
      <c r="Q14" s="313"/>
      <c r="R14" s="313"/>
      <c r="S14" s="313"/>
      <c r="T14" s="313"/>
      <c r="U14" s="313"/>
      <c r="V14" s="313"/>
      <c r="W14" s="313"/>
      <c r="X14" s="313"/>
      <c r="Y14" s="313"/>
      <c r="Z14" s="313"/>
      <c r="AA14" s="313"/>
      <c r="AB14" s="313"/>
      <c r="AC14" s="313"/>
      <c r="AD14" s="313"/>
      <c r="AE14" s="313"/>
      <c r="AF14" s="313"/>
      <c r="AG14" s="313"/>
      <c r="AH14" s="313"/>
      <c r="AI14" s="313"/>
      <c r="AJ14" s="313"/>
      <c r="AK14" s="29" t="s">
        <v>28</v>
      </c>
      <c r="AL14" s="22"/>
      <c r="AM14" s="22"/>
      <c r="AN14" s="31" t="s">
        <v>30</v>
      </c>
      <c r="AO14" s="22"/>
      <c r="AP14" s="22"/>
      <c r="AQ14" s="22"/>
      <c r="AR14" s="20"/>
      <c r="BE14" s="307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07"/>
      <c r="BS15" s="17" t="s">
        <v>4</v>
      </c>
    </row>
    <row r="16" spans="1:74" s="1" customFormat="1" ht="12" customHeight="1">
      <c r="B16" s="21"/>
      <c r="C16" s="22"/>
      <c r="D16" s="29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07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28</v>
      </c>
      <c r="AL17" s="22"/>
      <c r="AM17" s="22"/>
      <c r="AN17" s="27" t="s">
        <v>19</v>
      </c>
      <c r="AO17" s="22"/>
      <c r="AP17" s="22"/>
      <c r="AQ17" s="22"/>
      <c r="AR17" s="20"/>
      <c r="BE17" s="307"/>
      <c r="BS17" s="17" t="s">
        <v>33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07"/>
      <c r="BS18" s="17" t="s">
        <v>6</v>
      </c>
    </row>
    <row r="19" spans="1:71" s="1" customFormat="1" ht="12" customHeight="1">
      <c r="B19" s="21"/>
      <c r="C19" s="22"/>
      <c r="D19" s="29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07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22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28</v>
      </c>
      <c r="AL20" s="22"/>
      <c r="AM20" s="22"/>
      <c r="AN20" s="27" t="s">
        <v>19</v>
      </c>
      <c r="AO20" s="22"/>
      <c r="AP20" s="22"/>
      <c r="AQ20" s="22"/>
      <c r="AR20" s="20"/>
      <c r="BE20" s="307"/>
      <c r="BS20" s="17" t="s">
        <v>33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07"/>
    </row>
    <row r="22" spans="1:71" s="1" customFormat="1" ht="12" customHeight="1">
      <c r="B22" s="21"/>
      <c r="C22" s="22"/>
      <c r="D22" s="29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07"/>
    </row>
    <row r="23" spans="1:71" s="1" customFormat="1" ht="47.25" customHeight="1">
      <c r="B23" s="21"/>
      <c r="C23" s="22"/>
      <c r="D23" s="22"/>
      <c r="E23" s="314" t="s">
        <v>36</v>
      </c>
      <c r="F23" s="314"/>
      <c r="G23" s="314"/>
      <c r="H23" s="314"/>
      <c r="I23" s="314"/>
      <c r="J23" s="314"/>
      <c r="K23" s="314"/>
      <c r="L23" s="314"/>
      <c r="M23" s="314"/>
      <c r="N23" s="314"/>
      <c r="O23" s="314"/>
      <c r="P23" s="314"/>
      <c r="Q23" s="314"/>
      <c r="R23" s="314"/>
      <c r="S23" s="314"/>
      <c r="T23" s="314"/>
      <c r="U23" s="314"/>
      <c r="V23" s="314"/>
      <c r="W23" s="314"/>
      <c r="X23" s="314"/>
      <c r="Y23" s="314"/>
      <c r="Z23" s="314"/>
      <c r="AA23" s="314"/>
      <c r="AB23" s="314"/>
      <c r="AC23" s="314"/>
      <c r="AD23" s="314"/>
      <c r="AE23" s="314"/>
      <c r="AF23" s="314"/>
      <c r="AG23" s="314"/>
      <c r="AH23" s="314"/>
      <c r="AI23" s="314"/>
      <c r="AJ23" s="314"/>
      <c r="AK23" s="314"/>
      <c r="AL23" s="314"/>
      <c r="AM23" s="314"/>
      <c r="AN23" s="314"/>
      <c r="AO23" s="22"/>
      <c r="AP23" s="22"/>
      <c r="AQ23" s="22"/>
      <c r="AR23" s="20"/>
      <c r="BE23" s="307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07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307"/>
    </row>
    <row r="26" spans="1:71" s="2" customFormat="1" ht="25.9" customHeight="1">
      <c r="A26" s="34"/>
      <c r="B26" s="35"/>
      <c r="C26" s="36"/>
      <c r="D26" s="37" t="s">
        <v>37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15">
        <f>ROUND(AG54,2)</f>
        <v>0</v>
      </c>
      <c r="AL26" s="316"/>
      <c r="AM26" s="316"/>
      <c r="AN26" s="316"/>
      <c r="AO26" s="316"/>
      <c r="AP26" s="36"/>
      <c r="AQ26" s="36"/>
      <c r="AR26" s="39"/>
      <c r="BE26" s="307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307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317" t="s">
        <v>38</v>
      </c>
      <c r="M28" s="317"/>
      <c r="N28" s="317"/>
      <c r="O28" s="317"/>
      <c r="P28" s="317"/>
      <c r="Q28" s="36"/>
      <c r="R28" s="36"/>
      <c r="S28" s="36"/>
      <c r="T28" s="36"/>
      <c r="U28" s="36"/>
      <c r="V28" s="36"/>
      <c r="W28" s="317" t="s">
        <v>39</v>
      </c>
      <c r="X28" s="317"/>
      <c r="Y28" s="317"/>
      <c r="Z28" s="317"/>
      <c r="AA28" s="317"/>
      <c r="AB28" s="317"/>
      <c r="AC28" s="317"/>
      <c r="AD28" s="317"/>
      <c r="AE28" s="317"/>
      <c r="AF28" s="36"/>
      <c r="AG28" s="36"/>
      <c r="AH28" s="36"/>
      <c r="AI28" s="36"/>
      <c r="AJ28" s="36"/>
      <c r="AK28" s="317" t="s">
        <v>40</v>
      </c>
      <c r="AL28" s="317"/>
      <c r="AM28" s="317"/>
      <c r="AN28" s="317"/>
      <c r="AO28" s="317"/>
      <c r="AP28" s="36"/>
      <c r="AQ28" s="36"/>
      <c r="AR28" s="39"/>
      <c r="BE28" s="307"/>
    </row>
    <row r="29" spans="1:71" s="3" customFormat="1" ht="14.45" customHeight="1">
      <c r="B29" s="40"/>
      <c r="C29" s="41"/>
      <c r="D29" s="29" t="s">
        <v>41</v>
      </c>
      <c r="E29" s="41"/>
      <c r="F29" s="29" t="s">
        <v>42</v>
      </c>
      <c r="G29" s="41"/>
      <c r="H29" s="41"/>
      <c r="I29" s="41"/>
      <c r="J29" s="41"/>
      <c r="K29" s="41"/>
      <c r="L29" s="320">
        <v>0.21</v>
      </c>
      <c r="M29" s="319"/>
      <c r="N29" s="319"/>
      <c r="O29" s="319"/>
      <c r="P29" s="319"/>
      <c r="Q29" s="41"/>
      <c r="R29" s="41"/>
      <c r="S29" s="41"/>
      <c r="T29" s="41"/>
      <c r="U29" s="41"/>
      <c r="V29" s="41"/>
      <c r="W29" s="318">
        <f>ROUND(AZ54, 2)</f>
        <v>0</v>
      </c>
      <c r="X29" s="319"/>
      <c r="Y29" s="319"/>
      <c r="Z29" s="319"/>
      <c r="AA29" s="319"/>
      <c r="AB29" s="319"/>
      <c r="AC29" s="319"/>
      <c r="AD29" s="319"/>
      <c r="AE29" s="319"/>
      <c r="AF29" s="41"/>
      <c r="AG29" s="41"/>
      <c r="AH29" s="41"/>
      <c r="AI29" s="41"/>
      <c r="AJ29" s="41"/>
      <c r="AK29" s="318">
        <f>ROUND(AV54, 2)</f>
        <v>0</v>
      </c>
      <c r="AL29" s="319"/>
      <c r="AM29" s="319"/>
      <c r="AN29" s="319"/>
      <c r="AO29" s="319"/>
      <c r="AP29" s="41"/>
      <c r="AQ29" s="41"/>
      <c r="AR29" s="42"/>
      <c r="BE29" s="308"/>
    </row>
    <row r="30" spans="1:71" s="3" customFormat="1" ht="14.45" customHeight="1">
      <c r="B30" s="40"/>
      <c r="C30" s="41"/>
      <c r="D30" s="41"/>
      <c r="E30" s="41"/>
      <c r="F30" s="29" t="s">
        <v>43</v>
      </c>
      <c r="G30" s="41"/>
      <c r="H30" s="41"/>
      <c r="I30" s="41"/>
      <c r="J30" s="41"/>
      <c r="K30" s="41"/>
      <c r="L30" s="320">
        <v>0.15</v>
      </c>
      <c r="M30" s="319"/>
      <c r="N30" s="319"/>
      <c r="O30" s="319"/>
      <c r="P30" s="319"/>
      <c r="Q30" s="41"/>
      <c r="R30" s="41"/>
      <c r="S30" s="41"/>
      <c r="T30" s="41"/>
      <c r="U30" s="41"/>
      <c r="V30" s="41"/>
      <c r="W30" s="318">
        <f>ROUND(BA54, 2)</f>
        <v>0</v>
      </c>
      <c r="X30" s="319"/>
      <c r="Y30" s="319"/>
      <c r="Z30" s="319"/>
      <c r="AA30" s="319"/>
      <c r="AB30" s="319"/>
      <c r="AC30" s="319"/>
      <c r="AD30" s="319"/>
      <c r="AE30" s="319"/>
      <c r="AF30" s="41"/>
      <c r="AG30" s="41"/>
      <c r="AH30" s="41"/>
      <c r="AI30" s="41"/>
      <c r="AJ30" s="41"/>
      <c r="AK30" s="318">
        <f>ROUND(AW54, 2)</f>
        <v>0</v>
      </c>
      <c r="AL30" s="319"/>
      <c r="AM30" s="319"/>
      <c r="AN30" s="319"/>
      <c r="AO30" s="319"/>
      <c r="AP30" s="41"/>
      <c r="AQ30" s="41"/>
      <c r="AR30" s="42"/>
      <c r="BE30" s="308"/>
    </row>
    <row r="31" spans="1:71" s="3" customFormat="1" ht="14.45" hidden="1" customHeight="1">
      <c r="B31" s="40"/>
      <c r="C31" s="41"/>
      <c r="D31" s="41"/>
      <c r="E31" s="41"/>
      <c r="F31" s="29" t="s">
        <v>44</v>
      </c>
      <c r="G31" s="41"/>
      <c r="H31" s="41"/>
      <c r="I31" s="41"/>
      <c r="J31" s="41"/>
      <c r="K31" s="41"/>
      <c r="L31" s="320">
        <v>0.21</v>
      </c>
      <c r="M31" s="319"/>
      <c r="N31" s="319"/>
      <c r="O31" s="319"/>
      <c r="P31" s="319"/>
      <c r="Q31" s="41"/>
      <c r="R31" s="41"/>
      <c r="S31" s="41"/>
      <c r="T31" s="41"/>
      <c r="U31" s="41"/>
      <c r="V31" s="41"/>
      <c r="W31" s="318">
        <f>ROUND(BB54, 2)</f>
        <v>0</v>
      </c>
      <c r="X31" s="319"/>
      <c r="Y31" s="319"/>
      <c r="Z31" s="319"/>
      <c r="AA31" s="319"/>
      <c r="AB31" s="319"/>
      <c r="AC31" s="319"/>
      <c r="AD31" s="319"/>
      <c r="AE31" s="319"/>
      <c r="AF31" s="41"/>
      <c r="AG31" s="41"/>
      <c r="AH31" s="41"/>
      <c r="AI31" s="41"/>
      <c r="AJ31" s="41"/>
      <c r="AK31" s="318">
        <v>0</v>
      </c>
      <c r="AL31" s="319"/>
      <c r="AM31" s="319"/>
      <c r="AN31" s="319"/>
      <c r="AO31" s="319"/>
      <c r="AP31" s="41"/>
      <c r="AQ31" s="41"/>
      <c r="AR31" s="42"/>
      <c r="BE31" s="308"/>
    </row>
    <row r="32" spans="1:71" s="3" customFormat="1" ht="14.45" hidden="1" customHeight="1">
      <c r="B32" s="40"/>
      <c r="C32" s="41"/>
      <c r="D32" s="41"/>
      <c r="E32" s="41"/>
      <c r="F32" s="29" t="s">
        <v>45</v>
      </c>
      <c r="G32" s="41"/>
      <c r="H32" s="41"/>
      <c r="I32" s="41"/>
      <c r="J32" s="41"/>
      <c r="K32" s="41"/>
      <c r="L32" s="320">
        <v>0.15</v>
      </c>
      <c r="M32" s="319"/>
      <c r="N32" s="319"/>
      <c r="O32" s="319"/>
      <c r="P32" s="319"/>
      <c r="Q32" s="41"/>
      <c r="R32" s="41"/>
      <c r="S32" s="41"/>
      <c r="T32" s="41"/>
      <c r="U32" s="41"/>
      <c r="V32" s="41"/>
      <c r="W32" s="318">
        <f>ROUND(BC54, 2)</f>
        <v>0</v>
      </c>
      <c r="X32" s="319"/>
      <c r="Y32" s="319"/>
      <c r="Z32" s="319"/>
      <c r="AA32" s="319"/>
      <c r="AB32" s="319"/>
      <c r="AC32" s="319"/>
      <c r="AD32" s="319"/>
      <c r="AE32" s="319"/>
      <c r="AF32" s="41"/>
      <c r="AG32" s="41"/>
      <c r="AH32" s="41"/>
      <c r="AI32" s="41"/>
      <c r="AJ32" s="41"/>
      <c r="AK32" s="318">
        <v>0</v>
      </c>
      <c r="AL32" s="319"/>
      <c r="AM32" s="319"/>
      <c r="AN32" s="319"/>
      <c r="AO32" s="319"/>
      <c r="AP32" s="41"/>
      <c r="AQ32" s="41"/>
      <c r="AR32" s="42"/>
      <c r="BE32" s="308"/>
    </row>
    <row r="33" spans="1:57" s="3" customFormat="1" ht="14.45" hidden="1" customHeight="1">
      <c r="B33" s="40"/>
      <c r="C33" s="41"/>
      <c r="D33" s="41"/>
      <c r="E33" s="41"/>
      <c r="F33" s="29" t="s">
        <v>46</v>
      </c>
      <c r="G33" s="41"/>
      <c r="H33" s="41"/>
      <c r="I33" s="41"/>
      <c r="J33" s="41"/>
      <c r="K33" s="41"/>
      <c r="L33" s="320">
        <v>0</v>
      </c>
      <c r="M33" s="319"/>
      <c r="N33" s="319"/>
      <c r="O33" s="319"/>
      <c r="P33" s="319"/>
      <c r="Q33" s="41"/>
      <c r="R33" s="41"/>
      <c r="S33" s="41"/>
      <c r="T33" s="41"/>
      <c r="U33" s="41"/>
      <c r="V33" s="41"/>
      <c r="W33" s="318">
        <f>ROUND(BD54, 2)</f>
        <v>0</v>
      </c>
      <c r="X33" s="319"/>
      <c r="Y33" s="319"/>
      <c r="Z33" s="319"/>
      <c r="AA33" s="319"/>
      <c r="AB33" s="319"/>
      <c r="AC33" s="319"/>
      <c r="AD33" s="319"/>
      <c r="AE33" s="319"/>
      <c r="AF33" s="41"/>
      <c r="AG33" s="41"/>
      <c r="AH33" s="41"/>
      <c r="AI33" s="41"/>
      <c r="AJ33" s="41"/>
      <c r="AK33" s="318">
        <v>0</v>
      </c>
      <c r="AL33" s="319"/>
      <c r="AM33" s="319"/>
      <c r="AN33" s="319"/>
      <c r="AO33" s="319"/>
      <c r="AP33" s="41"/>
      <c r="AQ33" s="41"/>
      <c r="AR33" s="42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34"/>
    </row>
    <row r="35" spans="1:57" s="2" customFormat="1" ht="25.9" customHeight="1">
      <c r="A35" s="34"/>
      <c r="B35" s="35"/>
      <c r="C35" s="43"/>
      <c r="D35" s="44" t="s">
        <v>47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48</v>
      </c>
      <c r="U35" s="45"/>
      <c r="V35" s="45"/>
      <c r="W35" s="45"/>
      <c r="X35" s="321" t="s">
        <v>49</v>
      </c>
      <c r="Y35" s="322"/>
      <c r="Z35" s="322"/>
      <c r="AA35" s="322"/>
      <c r="AB35" s="322"/>
      <c r="AC35" s="45"/>
      <c r="AD35" s="45"/>
      <c r="AE35" s="45"/>
      <c r="AF35" s="45"/>
      <c r="AG35" s="45"/>
      <c r="AH35" s="45"/>
      <c r="AI35" s="45"/>
      <c r="AJ35" s="45"/>
      <c r="AK35" s="323">
        <f>SUM(AK26:AK33)</f>
        <v>0</v>
      </c>
      <c r="AL35" s="322"/>
      <c r="AM35" s="322"/>
      <c r="AN35" s="322"/>
      <c r="AO35" s="324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6.95" customHeight="1">
      <c r="A37" s="34"/>
      <c r="B37" s="47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39"/>
      <c r="BE37" s="34"/>
    </row>
    <row r="41" spans="1:57" s="2" customFormat="1" ht="6.95" customHeight="1">
      <c r="A41" s="34"/>
      <c r="B41" s="49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39"/>
      <c r="BE41" s="34"/>
    </row>
    <row r="42" spans="1:57" s="2" customFormat="1" ht="24.95" customHeight="1">
      <c r="A42" s="34"/>
      <c r="B42" s="35"/>
      <c r="C42" s="23" t="s">
        <v>50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9"/>
      <c r="BE42" s="34"/>
    </row>
    <row r="43" spans="1:57" s="2" customFormat="1" ht="6.95" customHeight="1">
      <c r="A43" s="34"/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9"/>
      <c r="BE43" s="34"/>
    </row>
    <row r="44" spans="1:57" s="4" customFormat="1" ht="12" customHeight="1">
      <c r="B44" s="51"/>
      <c r="C44" s="29" t="s">
        <v>13</v>
      </c>
      <c r="D44" s="52"/>
      <c r="E44" s="52"/>
      <c r="F44" s="52"/>
      <c r="G44" s="52"/>
      <c r="H44" s="52"/>
      <c r="I44" s="52"/>
      <c r="J44" s="52"/>
      <c r="K44" s="52"/>
      <c r="L44" s="52" t="str">
        <f>K5</f>
        <v>HRD</v>
      </c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3"/>
    </row>
    <row r="45" spans="1:57" s="5" customFormat="1" ht="36.950000000000003" customHeight="1">
      <c r="B45" s="54"/>
      <c r="C45" s="55" t="s">
        <v>16</v>
      </c>
      <c r="D45" s="56"/>
      <c r="E45" s="56"/>
      <c r="F45" s="56"/>
      <c r="G45" s="56"/>
      <c r="H45" s="56"/>
      <c r="I45" s="56"/>
      <c r="J45" s="56"/>
      <c r="K45" s="56"/>
      <c r="L45" s="325" t="str">
        <f>K6</f>
        <v>Starohorská cesta - SO-106</v>
      </c>
      <c r="M45" s="326"/>
      <c r="N45" s="326"/>
      <c r="O45" s="326"/>
      <c r="P45" s="326"/>
      <c r="Q45" s="326"/>
      <c r="R45" s="326"/>
      <c r="S45" s="326"/>
      <c r="T45" s="326"/>
      <c r="U45" s="326"/>
      <c r="V45" s="326"/>
      <c r="W45" s="326"/>
      <c r="X45" s="326"/>
      <c r="Y45" s="326"/>
      <c r="Z45" s="326"/>
      <c r="AA45" s="326"/>
      <c r="AB45" s="326"/>
      <c r="AC45" s="326"/>
      <c r="AD45" s="326"/>
      <c r="AE45" s="326"/>
      <c r="AF45" s="326"/>
      <c r="AG45" s="326"/>
      <c r="AH45" s="326"/>
      <c r="AI45" s="326"/>
      <c r="AJ45" s="326"/>
      <c r="AK45" s="326"/>
      <c r="AL45" s="326"/>
      <c r="AM45" s="326"/>
      <c r="AN45" s="326"/>
      <c r="AO45" s="326"/>
      <c r="AP45" s="56"/>
      <c r="AQ45" s="56"/>
      <c r="AR45" s="57"/>
    </row>
    <row r="46" spans="1:57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39"/>
      <c r="BE46" s="34"/>
    </row>
    <row r="47" spans="1:57" s="2" customFormat="1" ht="12" customHeight="1">
      <c r="A47" s="34"/>
      <c r="B47" s="35"/>
      <c r="C47" s="29" t="s">
        <v>21</v>
      </c>
      <c r="D47" s="36"/>
      <c r="E47" s="36"/>
      <c r="F47" s="36"/>
      <c r="G47" s="36"/>
      <c r="H47" s="36"/>
      <c r="I47" s="36"/>
      <c r="J47" s="36"/>
      <c r="K47" s="36"/>
      <c r="L47" s="58" t="str">
        <f>IF(K8="","",K8)</f>
        <v xml:space="preserve"> 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29" t="s">
        <v>23</v>
      </c>
      <c r="AJ47" s="36"/>
      <c r="AK47" s="36"/>
      <c r="AL47" s="36"/>
      <c r="AM47" s="327" t="str">
        <f>IF(AN8= "","",AN8)</f>
        <v>17. 5. 2023</v>
      </c>
      <c r="AN47" s="327"/>
      <c r="AO47" s="36"/>
      <c r="AP47" s="36"/>
      <c r="AQ47" s="36"/>
      <c r="AR47" s="39"/>
      <c r="BE47" s="34"/>
    </row>
    <row r="48" spans="1:57" s="2" customFormat="1" ht="6.95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39"/>
      <c r="BE48" s="34"/>
    </row>
    <row r="49" spans="1:91" s="2" customFormat="1" ht="25.7" customHeight="1">
      <c r="A49" s="34"/>
      <c r="B49" s="35"/>
      <c r="C49" s="29" t="s">
        <v>25</v>
      </c>
      <c r="D49" s="36"/>
      <c r="E49" s="36"/>
      <c r="F49" s="36"/>
      <c r="G49" s="36"/>
      <c r="H49" s="36"/>
      <c r="I49" s="36"/>
      <c r="J49" s="36"/>
      <c r="K49" s="36"/>
      <c r="L49" s="52" t="str">
        <f>IF(E11= "","",E11)</f>
        <v>ČR-SPÚ, Pobočka Tábor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29" t="s">
        <v>31</v>
      </c>
      <c r="AJ49" s="36"/>
      <c r="AK49" s="36"/>
      <c r="AL49" s="36"/>
      <c r="AM49" s="328" t="str">
        <f>IF(E17="","",E17)</f>
        <v>Agroprojekce Litomyšl, s.r.o.</v>
      </c>
      <c r="AN49" s="329"/>
      <c r="AO49" s="329"/>
      <c r="AP49" s="329"/>
      <c r="AQ49" s="36"/>
      <c r="AR49" s="39"/>
      <c r="AS49" s="330" t="s">
        <v>51</v>
      </c>
      <c r="AT49" s="331"/>
      <c r="AU49" s="60"/>
      <c r="AV49" s="60"/>
      <c r="AW49" s="60"/>
      <c r="AX49" s="60"/>
      <c r="AY49" s="60"/>
      <c r="AZ49" s="60"/>
      <c r="BA49" s="60"/>
      <c r="BB49" s="60"/>
      <c r="BC49" s="60"/>
      <c r="BD49" s="61"/>
      <c r="BE49" s="34"/>
    </row>
    <row r="50" spans="1:91" s="2" customFormat="1" ht="15.2" customHeight="1">
      <c r="A50" s="34"/>
      <c r="B50" s="35"/>
      <c r="C50" s="29" t="s">
        <v>29</v>
      </c>
      <c r="D50" s="36"/>
      <c r="E50" s="36"/>
      <c r="F50" s="36"/>
      <c r="G50" s="36"/>
      <c r="H50" s="36"/>
      <c r="I50" s="36"/>
      <c r="J50" s="36"/>
      <c r="K50" s="36"/>
      <c r="L50" s="52" t="str">
        <f>IF(E14= "Vyplň údaj","",E14)</f>
        <v/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29" t="s">
        <v>34</v>
      </c>
      <c r="AJ50" s="36"/>
      <c r="AK50" s="36"/>
      <c r="AL50" s="36"/>
      <c r="AM50" s="328" t="str">
        <f>IF(E20="","",E20)</f>
        <v xml:space="preserve"> </v>
      </c>
      <c r="AN50" s="329"/>
      <c r="AO50" s="329"/>
      <c r="AP50" s="329"/>
      <c r="AQ50" s="36"/>
      <c r="AR50" s="39"/>
      <c r="AS50" s="332"/>
      <c r="AT50" s="333"/>
      <c r="AU50" s="62"/>
      <c r="AV50" s="62"/>
      <c r="AW50" s="62"/>
      <c r="AX50" s="62"/>
      <c r="AY50" s="62"/>
      <c r="AZ50" s="62"/>
      <c r="BA50" s="62"/>
      <c r="BB50" s="62"/>
      <c r="BC50" s="62"/>
      <c r="BD50" s="63"/>
      <c r="BE50" s="34"/>
    </row>
    <row r="51" spans="1:91" s="2" customFormat="1" ht="10.9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39"/>
      <c r="AS51" s="334"/>
      <c r="AT51" s="335"/>
      <c r="AU51" s="64"/>
      <c r="AV51" s="64"/>
      <c r="AW51" s="64"/>
      <c r="AX51" s="64"/>
      <c r="AY51" s="64"/>
      <c r="AZ51" s="64"/>
      <c r="BA51" s="64"/>
      <c r="BB51" s="64"/>
      <c r="BC51" s="64"/>
      <c r="BD51" s="65"/>
      <c r="BE51" s="34"/>
    </row>
    <row r="52" spans="1:91" s="2" customFormat="1" ht="29.25" customHeight="1">
      <c r="A52" s="34"/>
      <c r="B52" s="35"/>
      <c r="C52" s="336" t="s">
        <v>52</v>
      </c>
      <c r="D52" s="337"/>
      <c r="E52" s="337"/>
      <c r="F52" s="337"/>
      <c r="G52" s="337"/>
      <c r="H52" s="66"/>
      <c r="I52" s="338" t="s">
        <v>53</v>
      </c>
      <c r="J52" s="337"/>
      <c r="K52" s="337"/>
      <c r="L52" s="337"/>
      <c r="M52" s="337"/>
      <c r="N52" s="337"/>
      <c r="O52" s="337"/>
      <c r="P52" s="337"/>
      <c r="Q52" s="337"/>
      <c r="R52" s="337"/>
      <c r="S52" s="337"/>
      <c r="T52" s="337"/>
      <c r="U52" s="337"/>
      <c r="V52" s="337"/>
      <c r="W52" s="337"/>
      <c r="X52" s="337"/>
      <c r="Y52" s="337"/>
      <c r="Z52" s="337"/>
      <c r="AA52" s="337"/>
      <c r="AB52" s="337"/>
      <c r="AC52" s="337"/>
      <c r="AD52" s="337"/>
      <c r="AE52" s="337"/>
      <c r="AF52" s="337"/>
      <c r="AG52" s="339" t="s">
        <v>54</v>
      </c>
      <c r="AH52" s="337"/>
      <c r="AI52" s="337"/>
      <c r="AJ52" s="337"/>
      <c r="AK52" s="337"/>
      <c r="AL52" s="337"/>
      <c r="AM52" s="337"/>
      <c r="AN52" s="338" t="s">
        <v>55</v>
      </c>
      <c r="AO52" s="337"/>
      <c r="AP52" s="337"/>
      <c r="AQ52" s="67" t="s">
        <v>56</v>
      </c>
      <c r="AR52" s="39"/>
      <c r="AS52" s="68" t="s">
        <v>57</v>
      </c>
      <c r="AT52" s="69" t="s">
        <v>58</v>
      </c>
      <c r="AU52" s="69" t="s">
        <v>59</v>
      </c>
      <c r="AV52" s="69" t="s">
        <v>60</v>
      </c>
      <c r="AW52" s="69" t="s">
        <v>61</v>
      </c>
      <c r="AX52" s="69" t="s">
        <v>62</v>
      </c>
      <c r="AY52" s="69" t="s">
        <v>63</v>
      </c>
      <c r="AZ52" s="69" t="s">
        <v>64</v>
      </c>
      <c r="BA52" s="69" t="s">
        <v>65</v>
      </c>
      <c r="BB52" s="69" t="s">
        <v>66</v>
      </c>
      <c r="BC52" s="69" t="s">
        <v>67</v>
      </c>
      <c r="BD52" s="70" t="s">
        <v>68</v>
      </c>
      <c r="BE52" s="34"/>
    </row>
    <row r="53" spans="1:91" s="2" customFormat="1" ht="10.9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39"/>
      <c r="AS53" s="71"/>
      <c r="AT53" s="72"/>
      <c r="AU53" s="72"/>
      <c r="AV53" s="72"/>
      <c r="AW53" s="72"/>
      <c r="AX53" s="72"/>
      <c r="AY53" s="72"/>
      <c r="AZ53" s="72"/>
      <c r="BA53" s="72"/>
      <c r="BB53" s="72"/>
      <c r="BC53" s="72"/>
      <c r="BD53" s="73"/>
      <c r="BE53" s="34"/>
    </row>
    <row r="54" spans="1:91" s="6" customFormat="1" ht="32.450000000000003" customHeight="1">
      <c r="B54" s="74"/>
      <c r="C54" s="75" t="s">
        <v>69</v>
      </c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6"/>
      <c r="AB54" s="76"/>
      <c r="AC54" s="76"/>
      <c r="AD54" s="76"/>
      <c r="AE54" s="76"/>
      <c r="AF54" s="76"/>
      <c r="AG54" s="343">
        <f>ROUND(SUM(AG55:AG56),2)</f>
        <v>0</v>
      </c>
      <c r="AH54" s="343"/>
      <c r="AI54" s="343"/>
      <c r="AJ54" s="343"/>
      <c r="AK54" s="343"/>
      <c r="AL54" s="343"/>
      <c r="AM54" s="343"/>
      <c r="AN54" s="344">
        <f>SUM(AG54,AT54)</f>
        <v>0</v>
      </c>
      <c r="AO54" s="344"/>
      <c r="AP54" s="344"/>
      <c r="AQ54" s="78" t="s">
        <v>19</v>
      </c>
      <c r="AR54" s="79"/>
      <c r="AS54" s="80">
        <f>ROUND(SUM(AS55:AS56),2)</f>
        <v>0</v>
      </c>
      <c r="AT54" s="81">
        <f>ROUND(SUM(AV54:AW54),2)</f>
        <v>0</v>
      </c>
      <c r="AU54" s="82">
        <f>ROUND(SUM(AU55:AU56),5)</f>
        <v>0</v>
      </c>
      <c r="AV54" s="81">
        <f>ROUND(AZ54*L29,2)</f>
        <v>0</v>
      </c>
      <c r="AW54" s="81">
        <f>ROUND(BA54*L30,2)</f>
        <v>0</v>
      </c>
      <c r="AX54" s="81">
        <f>ROUND(BB54*L29,2)</f>
        <v>0</v>
      </c>
      <c r="AY54" s="81">
        <f>ROUND(BC54*L30,2)</f>
        <v>0</v>
      </c>
      <c r="AZ54" s="81">
        <f>ROUND(SUM(AZ55:AZ56),2)</f>
        <v>0</v>
      </c>
      <c r="BA54" s="81">
        <f>ROUND(SUM(BA55:BA56),2)</f>
        <v>0</v>
      </c>
      <c r="BB54" s="81">
        <f>ROUND(SUM(BB55:BB56),2)</f>
        <v>0</v>
      </c>
      <c r="BC54" s="81">
        <f>ROUND(SUM(BC55:BC56),2)</f>
        <v>0</v>
      </c>
      <c r="BD54" s="83">
        <f>ROUND(SUM(BD55:BD56),2)</f>
        <v>0</v>
      </c>
      <c r="BS54" s="84" t="s">
        <v>70</v>
      </c>
      <c r="BT54" s="84" t="s">
        <v>71</v>
      </c>
      <c r="BU54" s="85" t="s">
        <v>72</v>
      </c>
      <c r="BV54" s="84" t="s">
        <v>73</v>
      </c>
      <c r="BW54" s="84" t="s">
        <v>5</v>
      </c>
      <c r="BX54" s="84" t="s">
        <v>74</v>
      </c>
      <c r="CL54" s="84" t="s">
        <v>19</v>
      </c>
    </row>
    <row r="55" spans="1:91" s="7" customFormat="1" ht="24.75" customHeight="1">
      <c r="A55" s="86" t="s">
        <v>75</v>
      </c>
      <c r="B55" s="87"/>
      <c r="C55" s="88"/>
      <c r="D55" s="342" t="s">
        <v>76</v>
      </c>
      <c r="E55" s="342"/>
      <c r="F55" s="342"/>
      <c r="G55" s="342"/>
      <c r="H55" s="342"/>
      <c r="I55" s="89"/>
      <c r="J55" s="342" t="s">
        <v>77</v>
      </c>
      <c r="K55" s="342"/>
      <c r="L55" s="342"/>
      <c r="M55" s="342"/>
      <c r="N55" s="342"/>
      <c r="O55" s="342"/>
      <c r="P55" s="342"/>
      <c r="Q55" s="342"/>
      <c r="R55" s="342"/>
      <c r="S55" s="342"/>
      <c r="T55" s="342"/>
      <c r="U55" s="342"/>
      <c r="V55" s="342"/>
      <c r="W55" s="342"/>
      <c r="X55" s="342"/>
      <c r="Y55" s="342"/>
      <c r="Z55" s="342"/>
      <c r="AA55" s="342"/>
      <c r="AB55" s="342"/>
      <c r="AC55" s="342"/>
      <c r="AD55" s="342"/>
      <c r="AE55" s="342"/>
      <c r="AF55" s="342"/>
      <c r="AG55" s="340">
        <f>'SO-106 - Cesta HPC2R 2. č...'!J30</f>
        <v>0</v>
      </c>
      <c r="AH55" s="341"/>
      <c r="AI55" s="341"/>
      <c r="AJ55" s="341"/>
      <c r="AK55" s="341"/>
      <c r="AL55" s="341"/>
      <c r="AM55" s="341"/>
      <c r="AN55" s="340">
        <f>SUM(AG55,AT55)</f>
        <v>0</v>
      </c>
      <c r="AO55" s="341"/>
      <c r="AP55" s="341"/>
      <c r="AQ55" s="90" t="s">
        <v>78</v>
      </c>
      <c r="AR55" s="91"/>
      <c r="AS55" s="92">
        <v>0</v>
      </c>
      <c r="AT55" s="93">
        <f>ROUND(SUM(AV55:AW55),2)</f>
        <v>0</v>
      </c>
      <c r="AU55" s="94">
        <f>'SO-106 - Cesta HPC2R 2. č...'!P90</f>
        <v>0</v>
      </c>
      <c r="AV55" s="93">
        <f>'SO-106 - Cesta HPC2R 2. č...'!J33</f>
        <v>0</v>
      </c>
      <c r="AW55" s="93">
        <f>'SO-106 - Cesta HPC2R 2. č...'!J34</f>
        <v>0</v>
      </c>
      <c r="AX55" s="93">
        <f>'SO-106 - Cesta HPC2R 2. č...'!J35</f>
        <v>0</v>
      </c>
      <c r="AY55" s="93">
        <f>'SO-106 - Cesta HPC2R 2. č...'!J36</f>
        <v>0</v>
      </c>
      <c r="AZ55" s="93">
        <f>'SO-106 - Cesta HPC2R 2. č...'!F33</f>
        <v>0</v>
      </c>
      <c r="BA55" s="93">
        <f>'SO-106 - Cesta HPC2R 2. č...'!F34</f>
        <v>0</v>
      </c>
      <c r="BB55" s="93">
        <f>'SO-106 - Cesta HPC2R 2. č...'!F35</f>
        <v>0</v>
      </c>
      <c r="BC55" s="93">
        <f>'SO-106 - Cesta HPC2R 2. č...'!F36</f>
        <v>0</v>
      </c>
      <c r="BD55" s="95">
        <f>'SO-106 - Cesta HPC2R 2. č...'!F37</f>
        <v>0</v>
      </c>
      <c r="BT55" s="96" t="s">
        <v>79</v>
      </c>
      <c r="BV55" s="96" t="s">
        <v>73</v>
      </c>
      <c r="BW55" s="96" t="s">
        <v>80</v>
      </c>
      <c r="BX55" s="96" t="s">
        <v>5</v>
      </c>
      <c r="CL55" s="96" t="s">
        <v>81</v>
      </c>
      <c r="CM55" s="96" t="s">
        <v>82</v>
      </c>
    </row>
    <row r="56" spans="1:91" s="7" customFormat="1" ht="16.5" customHeight="1">
      <c r="A56" s="86" t="s">
        <v>75</v>
      </c>
      <c r="B56" s="87"/>
      <c r="C56" s="88"/>
      <c r="D56" s="342" t="s">
        <v>83</v>
      </c>
      <c r="E56" s="342"/>
      <c r="F56" s="342"/>
      <c r="G56" s="342"/>
      <c r="H56" s="342"/>
      <c r="I56" s="89"/>
      <c r="J56" s="342" t="s">
        <v>84</v>
      </c>
      <c r="K56" s="342"/>
      <c r="L56" s="342"/>
      <c r="M56" s="342"/>
      <c r="N56" s="342"/>
      <c r="O56" s="342"/>
      <c r="P56" s="342"/>
      <c r="Q56" s="342"/>
      <c r="R56" s="342"/>
      <c r="S56" s="342"/>
      <c r="T56" s="342"/>
      <c r="U56" s="342"/>
      <c r="V56" s="342"/>
      <c r="W56" s="342"/>
      <c r="X56" s="342"/>
      <c r="Y56" s="342"/>
      <c r="Z56" s="342"/>
      <c r="AA56" s="342"/>
      <c r="AB56" s="342"/>
      <c r="AC56" s="342"/>
      <c r="AD56" s="342"/>
      <c r="AE56" s="342"/>
      <c r="AF56" s="342"/>
      <c r="AG56" s="340">
        <f>'VON - Vedlejší a ostatní ...'!J30</f>
        <v>0</v>
      </c>
      <c r="AH56" s="341"/>
      <c r="AI56" s="341"/>
      <c r="AJ56" s="341"/>
      <c r="AK56" s="341"/>
      <c r="AL56" s="341"/>
      <c r="AM56" s="341"/>
      <c r="AN56" s="340">
        <f>SUM(AG56,AT56)</f>
        <v>0</v>
      </c>
      <c r="AO56" s="341"/>
      <c r="AP56" s="341"/>
      <c r="AQ56" s="90" t="s">
        <v>83</v>
      </c>
      <c r="AR56" s="91"/>
      <c r="AS56" s="97">
        <v>0</v>
      </c>
      <c r="AT56" s="98">
        <f>ROUND(SUM(AV56:AW56),2)</f>
        <v>0</v>
      </c>
      <c r="AU56" s="99">
        <f>'VON - Vedlejší a ostatní ...'!P82</f>
        <v>0</v>
      </c>
      <c r="AV56" s="98">
        <f>'VON - Vedlejší a ostatní ...'!J33</f>
        <v>0</v>
      </c>
      <c r="AW56" s="98">
        <f>'VON - Vedlejší a ostatní ...'!J34</f>
        <v>0</v>
      </c>
      <c r="AX56" s="98">
        <f>'VON - Vedlejší a ostatní ...'!J35</f>
        <v>0</v>
      </c>
      <c r="AY56" s="98">
        <f>'VON - Vedlejší a ostatní ...'!J36</f>
        <v>0</v>
      </c>
      <c r="AZ56" s="98">
        <f>'VON - Vedlejší a ostatní ...'!F33</f>
        <v>0</v>
      </c>
      <c r="BA56" s="98">
        <f>'VON - Vedlejší a ostatní ...'!F34</f>
        <v>0</v>
      </c>
      <c r="BB56" s="98">
        <f>'VON - Vedlejší a ostatní ...'!F35</f>
        <v>0</v>
      </c>
      <c r="BC56" s="98">
        <f>'VON - Vedlejší a ostatní ...'!F36</f>
        <v>0</v>
      </c>
      <c r="BD56" s="100">
        <f>'VON - Vedlejší a ostatní ...'!F37</f>
        <v>0</v>
      </c>
      <c r="BT56" s="96" t="s">
        <v>79</v>
      </c>
      <c r="BV56" s="96" t="s">
        <v>73</v>
      </c>
      <c r="BW56" s="96" t="s">
        <v>85</v>
      </c>
      <c r="BX56" s="96" t="s">
        <v>5</v>
      </c>
      <c r="CL56" s="96" t="s">
        <v>19</v>
      </c>
      <c r="CM56" s="96" t="s">
        <v>82</v>
      </c>
    </row>
    <row r="57" spans="1:91" s="2" customFormat="1" ht="30" customHeight="1">
      <c r="A57" s="34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36"/>
      <c r="AP57" s="36"/>
      <c r="AQ57" s="36"/>
      <c r="AR57" s="39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</row>
    <row r="58" spans="1:91" s="2" customFormat="1" ht="6.95" customHeight="1">
      <c r="A58" s="34"/>
      <c r="B58" s="47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39"/>
      <c r="AS58" s="34"/>
      <c r="AT58" s="34"/>
      <c r="AU58" s="34"/>
      <c r="AV58" s="34"/>
      <c r="AW58" s="34"/>
      <c r="AX58" s="34"/>
      <c r="AY58" s="34"/>
      <c r="AZ58" s="34"/>
      <c r="BA58" s="34"/>
      <c r="BB58" s="34"/>
      <c r="BC58" s="34"/>
      <c r="BD58" s="34"/>
      <c r="BE58" s="34"/>
    </row>
  </sheetData>
  <sheetProtection algorithmName="SHA-512" hashValue="oMc5KnSkC2LVK3Rj/EzlWM17hzlLAQlzWCywgKO8sCuzVvDlVA8OfV/DS+0gw85opJK2YBGJ27ayydXq0fRQPQ==" saltValue="zjNmI46zoaYOEwYO5MEc2VhQGnl0vB/gIEjwplFP5Hc2jV2AyeS9KLpOO41ZrUoIUYWWfzh24d6dPtCJSuI0YA==" spinCount="100000" sheet="1" objects="1" scenarios="1" formatColumns="0" formatRows="0"/>
  <mergeCells count="46">
    <mergeCell ref="AR2:BE2"/>
    <mergeCell ref="AN56:AP56"/>
    <mergeCell ref="AG56:AM56"/>
    <mergeCell ref="D56:H56"/>
    <mergeCell ref="J56:AF56"/>
    <mergeCell ref="AG54:AM54"/>
    <mergeCell ref="AN54:AP54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SO-106 - Cesta HPC2R 2. č...'!C2" display="/"/>
    <hyperlink ref="A56" location="'VON - Vedlejší a ostatní 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377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5"/>
      <c r="M2" s="345"/>
      <c r="N2" s="345"/>
      <c r="O2" s="345"/>
      <c r="P2" s="345"/>
      <c r="Q2" s="345"/>
      <c r="R2" s="345"/>
      <c r="S2" s="345"/>
      <c r="T2" s="345"/>
      <c r="U2" s="345"/>
      <c r="V2" s="345"/>
      <c r="AT2" s="17" t="s">
        <v>80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82</v>
      </c>
    </row>
    <row r="4" spans="1:46" s="1" customFormat="1" ht="24.95" customHeight="1">
      <c r="B4" s="20"/>
      <c r="D4" s="103" t="s">
        <v>86</v>
      </c>
      <c r="L4" s="20"/>
      <c r="M4" s="104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05" t="s">
        <v>16</v>
      </c>
      <c r="L6" s="20"/>
    </row>
    <row r="7" spans="1:46" s="1" customFormat="1" ht="16.5" customHeight="1">
      <c r="B7" s="20"/>
      <c r="E7" s="346" t="str">
        <f>'Rekapitulace stavby'!K6</f>
        <v>Starohorská cesta - SO-106</v>
      </c>
      <c r="F7" s="347"/>
      <c r="G7" s="347"/>
      <c r="H7" s="347"/>
      <c r="L7" s="20"/>
    </row>
    <row r="8" spans="1:46" s="2" customFormat="1" ht="12" customHeight="1">
      <c r="A8" s="34"/>
      <c r="B8" s="39"/>
      <c r="C8" s="34"/>
      <c r="D8" s="105" t="s">
        <v>87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48" t="s">
        <v>88</v>
      </c>
      <c r="F9" s="349"/>
      <c r="G9" s="349"/>
      <c r="H9" s="349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5" t="s">
        <v>18</v>
      </c>
      <c r="E11" s="34"/>
      <c r="F11" s="107" t="s">
        <v>81</v>
      </c>
      <c r="G11" s="34"/>
      <c r="H11" s="34"/>
      <c r="I11" s="105" t="s">
        <v>20</v>
      </c>
      <c r="J11" s="107" t="s">
        <v>19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5" t="s">
        <v>21</v>
      </c>
      <c r="E12" s="34"/>
      <c r="F12" s="107" t="s">
        <v>22</v>
      </c>
      <c r="G12" s="34"/>
      <c r="H12" s="34"/>
      <c r="I12" s="105" t="s">
        <v>23</v>
      </c>
      <c r="J12" s="108" t="str">
        <f>'Rekapitulace stavby'!AN8</f>
        <v>17. 5. 2023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5" t="s">
        <v>25</v>
      </c>
      <c r="E14" s="34"/>
      <c r="F14" s="34"/>
      <c r="G14" s="34"/>
      <c r="H14" s="34"/>
      <c r="I14" s="105" t="s">
        <v>26</v>
      </c>
      <c r="J14" s="107" t="s">
        <v>19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7" t="s">
        <v>27</v>
      </c>
      <c r="F15" s="34"/>
      <c r="G15" s="34"/>
      <c r="H15" s="34"/>
      <c r="I15" s="105" t="s">
        <v>28</v>
      </c>
      <c r="J15" s="107" t="s">
        <v>19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5" t="s">
        <v>29</v>
      </c>
      <c r="E17" s="34"/>
      <c r="F17" s="34"/>
      <c r="G17" s="34"/>
      <c r="H17" s="34"/>
      <c r="I17" s="105" t="s">
        <v>26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50" t="str">
        <f>'Rekapitulace stavby'!E14</f>
        <v>Vyplň údaj</v>
      </c>
      <c r="F18" s="351"/>
      <c r="G18" s="351"/>
      <c r="H18" s="351"/>
      <c r="I18" s="105" t="s">
        <v>28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5" t="s">
        <v>31</v>
      </c>
      <c r="E20" s="34"/>
      <c r="F20" s="34"/>
      <c r="G20" s="34"/>
      <c r="H20" s="34"/>
      <c r="I20" s="105" t="s">
        <v>26</v>
      </c>
      <c r="J20" s="107" t="s">
        <v>19</v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7" t="s">
        <v>32</v>
      </c>
      <c r="F21" s="34"/>
      <c r="G21" s="34"/>
      <c r="H21" s="34"/>
      <c r="I21" s="105" t="s">
        <v>28</v>
      </c>
      <c r="J21" s="107" t="s">
        <v>19</v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5" t="s">
        <v>34</v>
      </c>
      <c r="E23" s="34"/>
      <c r="F23" s="34"/>
      <c r="G23" s="34"/>
      <c r="H23" s="34"/>
      <c r="I23" s="105" t="s">
        <v>26</v>
      </c>
      <c r="J23" s="107" t="str">
        <f>IF('Rekapitulace stavby'!AN19="","",'Rekapitulace stavby'!AN19)</f>
        <v/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7" t="str">
        <f>IF('Rekapitulace stavby'!E20="","",'Rekapitulace stavby'!E20)</f>
        <v xml:space="preserve"> </v>
      </c>
      <c r="F24" s="34"/>
      <c r="G24" s="34"/>
      <c r="H24" s="34"/>
      <c r="I24" s="105" t="s">
        <v>28</v>
      </c>
      <c r="J24" s="107" t="str">
        <f>IF('Rekapitulace stavby'!AN20="","",'Rekapitulace stavby'!AN20)</f>
        <v/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5" t="s">
        <v>35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09"/>
      <c r="B27" s="110"/>
      <c r="C27" s="109"/>
      <c r="D27" s="109"/>
      <c r="E27" s="352" t="s">
        <v>19</v>
      </c>
      <c r="F27" s="352"/>
      <c r="G27" s="352"/>
      <c r="H27" s="352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3" t="s">
        <v>37</v>
      </c>
      <c r="E30" s="34"/>
      <c r="F30" s="34"/>
      <c r="G30" s="34"/>
      <c r="H30" s="34"/>
      <c r="I30" s="34"/>
      <c r="J30" s="114">
        <f>ROUND(J90,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15" t="s">
        <v>39</v>
      </c>
      <c r="G32" s="34"/>
      <c r="H32" s="34"/>
      <c r="I32" s="115" t="s">
        <v>38</v>
      </c>
      <c r="J32" s="115" t="s">
        <v>40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16" t="s">
        <v>41</v>
      </c>
      <c r="E33" s="105" t="s">
        <v>42</v>
      </c>
      <c r="F33" s="117">
        <f>ROUND((SUM(BE90:BE376)),  2)</f>
        <v>0</v>
      </c>
      <c r="G33" s="34"/>
      <c r="H33" s="34"/>
      <c r="I33" s="118">
        <v>0.21</v>
      </c>
      <c r="J33" s="117">
        <f>ROUND(((SUM(BE90:BE376))*I33),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5" t="s">
        <v>43</v>
      </c>
      <c r="F34" s="117">
        <f>ROUND((SUM(BF90:BF376)),  2)</f>
        <v>0</v>
      </c>
      <c r="G34" s="34"/>
      <c r="H34" s="34"/>
      <c r="I34" s="118">
        <v>0.15</v>
      </c>
      <c r="J34" s="117">
        <f>ROUND(((SUM(BF90:BF376))*I34),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5" t="s">
        <v>44</v>
      </c>
      <c r="F35" s="117">
        <f>ROUND((SUM(BG90:BG376)),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5" t="s">
        <v>45</v>
      </c>
      <c r="F36" s="117">
        <f>ROUND((SUM(BH90:BH376)),  2)</f>
        <v>0</v>
      </c>
      <c r="G36" s="34"/>
      <c r="H36" s="34"/>
      <c r="I36" s="118">
        <v>0.15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5" t="s">
        <v>46</v>
      </c>
      <c r="F37" s="117">
        <f>ROUND((SUM(BI90:BI376)),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19"/>
      <c r="D39" s="120" t="s">
        <v>47</v>
      </c>
      <c r="E39" s="121"/>
      <c r="F39" s="121"/>
      <c r="G39" s="122" t="s">
        <v>48</v>
      </c>
      <c r="H39" s="123" t="s">
        <v>49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89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53" t="str">
        <f>E7</f>
        <v>Starohorská cesta - SO-106</v>
      </c>
      <c r="F48" s="354"/>
      <c r="G48" s="354"/>
      <c r="H48" s="354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87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25" t="str">
        <f>E9</f>
        <v>SO-106 - Cesta HPC2R 2. část k.ú. Ratibořské Hory</v>
      </c>
      <c r="F50" s="355"/>
      <c r="G50" s="355"/>
      <c r="H50" s="355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 xml:space="preserve"> </v>
      </c>
      <c r="G52" s="36"/>
      <c r="H52" s="36"/>
      <c r="I52" s="29" t="s">
        <v>23</v>
      </c>
      <c r="J52" s="59" t="str">
        <f>IF(J12="","",J12)</f>
        <v>17. 5. 2023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25.7" customHeight="1">
      <c r="A54" s="34"/>
      <c r="B54" s="35"/>
      <c r="C54" s="29" t="s">
        <v>25</v>
      </c>
      <c r="D54" s="36"/>
      <c r="E54" s="36"/>
      <c r="F54" s="27" t="str">
        <f>E15</f>
        <v>ČR-SPÚ, Pobočka Tábor</v>
      </c>
      <c r="G54" s="36"/>
      <c r="H54" s="36"/>
      <c r="I54" s="29" t="s">
        <v>31</v>
      </c>
      <c r="J54" s="32" t="str">
        <f>E21</f>
        <v>Agroprojekce Litomyšl, s.r.o.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29</v>
      </c>
      <c r="D55" s="36"/>
      <c r="E55" s="36"/>
      <c r="F55" s="27" t="str">
        <f>IF(E18="","",E18)</f>
        <v>Vyplň údaj</v>
      </c>
      <c r="G55" s="36"/>
      <c r="H55" s="36"/>
      <c r="I55" s="29" t="s">
        <v>34</v>
      </c>
      <c r="J55" s="32" t="str">
        <f>E24</f>
        <v xml:space="preserve"> 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90</v>
      </c>
      <c r="D57" s="131"/>
      <c r="E57" s="131"/>
      <c r="F57" s="131"/>
      <c r="G57" s="131"/>
      <c r="H57" s="131"/>
      <c r="I57" s="131"/>
      <c r="J57" s="132" t="s">
        <v>91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3" t="s">
        <v>69</v>
      </c>
      <c r="D59" s="36"/>
      <c r="E59" s="36"/>
      <c r="F59" s="36"/>
      <c r="G59" s="36"/>
      <c r="H59" s="36"/>
      <c r="I59" s="36"/>
      <c r="J59" s="77">
        <f>J90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92</v>
      </c>
    </row>
    <row r="60" spans="1:47" s="9" customFormat="1" ht="24.95" customHeight="1">
      <c r="B60" s="134"/>
      <c r="C60" s="135"/>
      <c r="D60" s="136" t="s">
        <v>93</v>
      </c>
      <c r="E60" s="137"/>
      <c r="F60" s="137"/>
      <c r="G60" s="137"/>
      <c r="H60" s="137"/>
      <c r="I60" s="137"/>
      <c r="J60" s="138">
        <f>J91</f>
        <v>0</v>
      </c>
      <c r="K60" s="135"/>
      <c r="L60" s="139"/>
    </row>
    <row r="61" spans="1:47" s="10" customFormat="1" ht="19.899999999999999" customHeight="1">
      <c r="B61" s="140"/>
      <c r="C61" s="141"/>
      <c r="D61" s="142" t="s">
        <v>94</v>
      </c>
      <c r="E61" s="143"/>
      <c r="F61" s="143"/>
      <c r="G61" s="143"/>
      <c r="H61" s="143"/>
      <c r="I61" s="143"/>
      <c r="J61" s="144">
        <f>J92</f>
        <v>0</v>
      </c>
      <c r="K61" s="141"/>
      <c r="L61" s="145"/>
    </row>
    <row r="62" spans="1:47" s="10" customFormat="1" ht="19.899999999999999" customHeight="1">
      <c r="B62" s="140"/>
      <c r="C62" s="141"/>
      <c r="D62" s="142" t="s">
        <v>95</v>
      </c>
      <c r="E62" s="143"/>
      <c r="F62" s="143"/>
      <c r="G62" s="143"/>
      <c r="H62" s="143"/>
      <c r="I62" s="143"/>
      <c r="J62" s="144">
        <f>J188</f>
        <v>0</v>
      </c>
      <c r="K62" s="141"/>
      <c r="L62" s="145"/>
    </row>
    <row r="63" spans="1:47" s="10" customFormat="1" ht="19.899999999999999" customHeight="1">
      <c r="B63" s="140"/>
      <c r="C63" s="141"/>
      <c r="D63" s="142" t="s">
        <v>96</v>
      </c>
      <c r="E63" s="143"/>
      <c r="F63" s="143"/>
      <c r="G63" s="143"/>
      <c r="H63" s="143"/>
      <c r="I63" s="143"/>
      <c r="J63" s="144">
        <f>J208</f>
        <v>0</v>
      </c>
      <c r="K63" s="141"/>
      <c r="L63" s="145"/>
    </row>
    <row r="64" spans="1:47" s="10" customFormat="1" ht="19.899999999999999" customHeight="1">
      <c r="B64" s="140"/>
      <c r="C64" s="141"/>
      <c r="D64" s="142" t="s">
        <v>97</v>
      </c>
      <c r="E64" s="143"/>
      <c r="F64" s="143"/>
      <c r="G64" s="143"/>
      <c r="H64" s="143"/>
      <c r="I64" s="143"/>
      <c r="J64" s="144">
        <f>J225</f>
        <v>0</v>
      </c>
      <c r="K64" s="141"/>
      <c r="L64" s="145"/>
    </row>
    <row r="65" spans="1:31" s="10" customFormat="1" ht="19.899999999999999" customHeight="1">
      <c r="B65" s="140"/>
      <c r="C65" s="141"/>
      <c r="D65" s="142" t="s">
        <v>98</v>
      </c>
      <c r="E65" s="143"/>
      <c r="F65" s="143"/>
      <c r="G65" s="143"/>
      <c r="H65" s="143"/>
      <c r="I65" s="143"/>
      <c r="J65" s="144">
        <f>J266</f>
        <v>0</v>
      </c>
      <c r="K65" s="141"/>
      <c r="L65" s="145"/>
    </row>
    <row r="66" spans="1:31" s="10" customFormat="1" ht="19.899999999999999" customHeight="1">
      <c r="B66" s="140"/>
      <c r="C66" s="141"/>
      <c r="D66" s="142" t="s">
        <v>99</v>
      </c>
      <c r="E66" s="143"/>
      <c r="F66" s="143"/>
      <c r="G66" s="143"/>
      <c r="H66" s="143"/>
      <c r="I66" s="143"/>
      <c r="J66" s="144">
        <f>J296</f>
        <v>0</v>
      </c>
      <c r="K66" s="141"/>
      <c r="L66" s="145"/>
    </row>
    <row r="67" spans="1:31" s="10" customFormat="1" ht="19.899999999999999" customHeight="1">
      <c r="B67" s="140"/>
      <c r="C67" s="141"/>
      <c r="D67" s="142" t="s">
        <v>100</v>
      </c>
      <c r="E67" s="143"/>
      <c r="F67" s="143"/>
      <c r="G67" s="143"/>
      <c r="H67" s="143"/>
      <c r="I67" s="143"/>
      <c r="J67" s="144">
        <f>J313</f>
        <v>0</v>
      </c>
      <c r="K67" s="141"/>
      <c r="L67" s="145"/>
    </row>
    <row r="68" spans="1:31" s="10" customFormat="1" ht="19.899999999999999" customHeight="1">
      <c r="B68" s="140"/>
      <c r="C68" s="141"/>
      <c r="D68" s="142" t="s">
        <v>101</v>
      </c>
      <c r="E68" s="143"/>
      <c r="F68" s="143"/>
      <c r="G68" s="143"/>
      <c r="H68" s="143"/>
      <c r="I68" s="143"/>
      <c r="J68" s="144">
        <f>J340</f>
        <v>0</v>
      </c>
      <c r="K68" s="141"/>
      <c r="L68" s="145"/>
    </row>
    <row r="69" spans="1:31" s="9" customFormat="1" ht="24.95" customHeight="1">
      <c r="B69" s="134"/>
      <c r="C69" s="135"/>
      <c r="D69" s="136" t="s">
        <v>102</v>
      </c>
      <c r="E69" s="137"/>
      <c r="F69" s="137"/>
      <c r="G69" s="137"/>
      <c r="H69" s="137"/>
      <c r="I69" s="137"/>
      <c r="J69" s="138">
        <f>J344</f>
        <v>0</v>
      </c>
      <c r="K69" s="135"/>
      <c r="L69" s="139"/>
    </row>
    <row r="70" spans="1:31" s="10" customFormat="1" ht="19.899999999999999" customHeight="1">
      <c r="B70" s="140"/>
      <c r="C70" s="141"/>
      <c r="D70" s="142" t="s">
        <v>103</v>
      </c>
      <c r="E70" s="143"/>
      <c r="F70" s="143"/>
      <c r="G70" s="143"/>
      <c r="H70" s="143"/>
      <c r="I70" s="143"/>
      <c r="J70" s="144">
        <f>J345</f>
        <v>0</v>
      </c>
      <c r="K70" s="141"/>
      <c r="L70" s="145"/>
    </row>
    <row r="71" spans="1:31" s="2" customFormat="1" ht="21.75" customHeight="1">
      <c r="A71" s="34"/>
      <c r="B71" s="35"/>
      <c r="C71" s="36"/>
      <c r="D71" s="36"/>
      <c r="E71" s="36"/>
      <c r="F71" s="36"/>
      <c r="G71" s="36"/>
      <c r="H71" s="36"/>
      <c r="I71" s="36"/>
      <c r="J71" s="36"/>
      <c r="K71" s="36"/>
      <c r="L71" s="10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6.95" customHeight="1">
      <c r="A72" s="34"/>
      <c r="B72" s="47"/>
      <c r="C72" s="48"/>
      <c r="D72" s="48"/>
      <c r="E72" s="48"/>
      <c r="F72" s="48"/>
      <c r="G72" s="48"/>
      <c r="H72" s="48"/>
      <c r="I72" s="48"/>
      <c r="J72" s="48"/>
      <c r="K72" s="48"/>
      <c r="L72" s="10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6" spans="1:31" s="2" customFormat="1" ht="6.95" customHeight="1">
      <c r="A76" s="34"/>
      <c r="B76" s="49"/>
      <c r="C76" s="50"/>
      <c r="D76" s="50"/>
      <c r="E76" s="50"/>
      <c r="F76" s="50"/>
      <c r="G76" s="50"/>
      <c r="H76" s="50"/>
      <c r="I76" s="50"/>
      <c r="J76" s="50"/>
      <c r="K76" s="50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24.95" customHeight="1">
      <c r="A77" s="34"/>
      <c r="B77" s="35"/>
      <c r="C77" s="23" t="s">
        <v>104</v>
      </c>
      <c r="D77" s="36"/>
      <c r="E77" s="36"/>
      <c r="F77" s="36"/>
      <c r="G77" s="36"/>
      <c r="H77" s="36"/>
      <c r="I77" s="36"/>
      <c r="J77" s="36"/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6.95" customHeight="1">
      <c r="A78" s="34"/>
      <c r="B78" s="35"/>
      <c r="C78" s="36"/>
      <c r="D78" s="36"/>
      <c r="E78" s="36"/>
      <c r="F78" s="36"/>
      <c r="G78" s="36"/>
      <c r="H78" s="36"/>
      <c r="I78" s="36"/>
      <c r="J78" s="36"/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2" customHeight="1">
      <c r="A79" s="34"/>
      <c r="B79" s="35"/>
      <c r="C79" s="29" t="s">
        <v>16</v>
      </c>
      <c r="D79" s="36"/>
      <c r="E79" s="36"/>
      <c r="F79" s="36"/>
      <c r="G79" s="36"/>
      <c r="H79" s="36"/>
      <c r="I79" s="36"/>
      <c r="J79" s="36"/>
      <c r="K79" s="36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6.5" customHeight="1">
      <c r="A80" s="34"/>
      <c r="B80" s="35"/>
      <c r="C80" s="36"/>
      <c r="D80" s="36"/>
      <c r="E80" s="353" t="str">
        <f>E7</f>
        <v>Starohorská cesta - SO-106</v>
      </c>
      <c r="F80" s="354"/>
      <c r="G80" s="354"/>
      <c r="H80" s="354"/>
      <c r="I80" s="36"/>
      <c r="J80" s="36"/>
      <c r="K80" s="36"/>
      <c r="L80" s="10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2" customHeight="1">
      <c r="A81" s="34"/>
      <c r="B81" s="35"/>
      <c r="C81" s="29" t="s">
        <v>87</v>
      </c>
      <c r="D81" s="36"/>
      <c r="E81" s="36"/>
      <c r="F81" s="36"/>
      <c r="G81" s="36"/>
      <c r="H81" s="36"/>
      <c r="I81" s="36"/>
      <c r="J81" s="36"/>
      <c r="K81" s="36"/>
      <c r="L81" s="10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6.5" customHeight="1">
      <c r="A82" s="34"/>
      <c r="B82" s="35"/>
      <c r="C82" s="36"/>
      <c r="D82" s="36"/>
      <c r="E82" s="325" t="str">
        <f>E9</f>
        <v>SO-106 - Cesta HPC2R 2. část k.ú. Ratibořské Hory</v>
      </c>
      <c r="F82" s="355"/>
      <c r="G82" s="355"/>
      <c r="H82" s="355"/>
      <c r="I82" s="36"/>
      <c r="J82" s="36"/>
      <c r="K82" s="36"/>
      <c r="L82" s="10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10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2" customHeight="1">
      <c r="A84" s="34"/>
      <c r="B84" s="35"/>
      <c r="C84" s="29" t="s">
        <v>21</v>
      </c>
      <c r="D84" s="36"/>
      <c r="E84" s="36"/>
      <c r="F84" s="27" t="str">
        <f>F12</f>
        <v xml:space="preserve"> </v>
      </c>
      <c r="G84" s="36"/>
      <c r="H84" s="36"/>
      <c r="I84" s="29" t="s">
        <v>23</v>
      </c>
      <c r="J84" s="59" t="str">
        <f>IF(J12="","",J12)</f>
        <v>17. 5. 2023</v>
      </c>
      <c r="K84" s="36"/>
      <c r="L84" s="10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6.95" customHeight="1">
      <c r="A85" s="34"/>
      <c r="B85" s="35"/>
      <c r="C85" s="36"/>
      <c r="D85" s="36"/>
      <c r="E85" s="36"/>
      <c r="F85" s="36"/>
      <c r="G85" s="36"/>
      <c r="H85" s="36"/>
      <c r="I85" s="36"/>
      <c r="J85" s="36"/>
      <c r="K85" s="36"/>
      <c r="L85" s="10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2" customFormat="1" ht="25.7" customHeight="1">
      <c r="A86" s="34"/>
      <c r="B86" s="35"/>
      <c r="C86" s="29" t="s">
        <v>25</v>
      </c>
      <c r="D86" s="36"/>
      <c r="E86" s="36"/>
      <c r="F86" s="27" t="str">
        <f>E15</f>
        <v>ČR-SPÚ, Pobočka Tábor</v>
      </c>
      <c r="G86" s="36"/>
      <c r="H86" s="36"/>
      <c r="I86" s="29" t="s">
        <v>31</v>
      </c>
      <c r="J86" s="32" t="str">
        <f>E21</f>
        <v>Agroprojekce Litomyšl, s.r.o.</v>
      </c>
      <c r="K86" s="36"/>
      <c r="L86" s="106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5" s="2" customFormat="1" ht="15.2" customHeight="1">
      <c r="A87" s="34"/>
      <c r="B87" s="35"/>
      <c r="C87" s="29" t="s">
        <v>29</v>
      </c>
      <c r="D87" s="36"/>
      <c r="E87" s="36"/>
      <c r="F87" s="27" t="str">
        <f>IF(E18="","",E18)</f>
        <v>Vyplň údaj</v>
      </c>
      <c r="G87" s="36"/>
      <c r="H87" s="36"/>
      <c r="I87" s="29" t="s">
        <v>34</v>
      </c>
      <c r="J87" s="32" t="str">
        <f>E24</f>
        <v xml:space="preserve"> </v>
      </c>
      <c r="K87" s="36"/>
      <c r="L87" s="10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65" s="2" customFormat="1" ht="10.3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10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65" s="11" customFormat="1" ht="29.25" customHeight="1">
      <c r="A89" s="146"/>
      <c r="B89" s="147"/>
      <c r="C89" s="148" t="s">
        <v>105</v>
      </c>
      <c r="D89" s="149" t="s">
        <v>56</v>
      </c>
      <c r="E89" s="149" t="s">
        <v>52</v>
      </c>
      <c r="F89" s="149" t="s">
        <v>53</v>
      </c>
      <c r="G89" s="149" t="s">
        <v>106</v>
      </c>
      <c r="H89" s="149" t="s">
        <v>107</v>
      </c>
      <c r="I89" s="149" t="s">
        <v>108</v>
      </c>
      <c r="J89" s="149" t="s">
        <v>91</v>
      </c>
      <c r="K89" s="150" t="s">
        <v>109</v>
      </c>
      <c r="L89" s="151"/>
      <c r="M89" s="68" t="s">
        <v>19</v>
      </c>
      <c r="N89" s="69" t="s">
        <v>41</v>
      </c>
      <c r="O89" s="69" t="s">
        <v>110</v>
      </c>
      <c r="P89" s="69" t="s">
        <v>111</v>
      </c>
      <c r="Q89" s="69" t="s">
        <v>112</v>
      </c>
      <c r="R89" s="69" t="s">
        <v>113</v>
      </c>
      <c r="S89" s="69" t="s">
        <v>114</v>
      </c>
      <c r="T89" s="70" t="s">
        <v>115</v>
      </c>
      <c r="U89" s="146"/>
      <c r="V89" s="146"/>
      <c r="W89" s="146"/>
      <c r="X89" s="146"/>
      <c r="Y89" s="146"/>
      <c r="Z89" s="146"/>
      <c r="AA89" s="146"/>
      <c r="AB89" s="146"/>
      <c r="AC89" s="146"/>
      <c r="AD89" s="146"/>
      <c r="AE89" s="146"/>
    </row>
    <row r="90" spans="1:65" s="2" customFormat="1" ht="22.9" customHeight="1">
      <c r="A90" s="34"/>
      <c r="B90" s="35"/>
      <c r="C90" s="75" t="s">
        <v>116</v>
      </c>
      <c r="D90" s="36"/>
      <c r="E90" s="36"/>
      <c r="F90" s="36"/>
      <c r="G90" s="36"/>
      <c r="H90" s="36"/>
      <c r="I90" s="36"/>
      <c r="J90" s="152">
        <f>BK90</f>
        <v>0</v>
      </c>
      <c r="K90" s="36"/>
      <c r="L90" s="39"/>
      <c r="M90" s="71"/>
      <c r="N90" s="153"/>
      <c r="O90" s="72"/>
      <c r="P90" s="154">
        <f>P91+P344</f>
        <v>0</v>
      </c>
      <c r="Q90" s="72"/>
      <c r="R90" s="154">
        <f>R91+R344</f>
        <v>703.67745015000003</v>
      </c>
      <c r="S90" s="72"/>
      <c r="T90" s="155">
        <f>T91+T344</f>
        <v>69.200199999999995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T90" s="17" t="s">
        <v>70</v>
      </c>
      <c r="AU90" s="17" t="s">
        <v>92</v>
      </c>
      <c r="BK90" s="156">
        <f>BK91+BK344</f>
        <v>0</v>
      </c>
    </row>
    <row r="91" spans="1:65" s="12" customFormat="1" ht="25.9" customHeight="1">
      <c r="B91" s="157"/>
      <c r="C91" s="158"/>
      <c r="D91" s="159" t="s">
        <v>70</v>
      </c>
      <c r="E91" s="160" t="s">
        <v>117</v>
      </c>
      <c r="F91" s="160" t="s">
        <v>118</v>
      </c>
      <c r="G91" s="158"/>
      <c r="H91" s="158"/>
      <c r="I91" s="161"/>
      <c r="J91" s="162">
        <f>BK91</f>
        <v>0</v>
      </c>
      <c r="K91" s="158"/>
      <c r="L91" s="163"/>
      <c r="M91" s="164"/>
      <c r="N91" s="165"/>
      <c r="O91" s="165"/>
      <c r="P91" s="166">
        <f>P92+P188+P208+P225+P266+P296+P313+P340</f>
        <v>0</v>
      </c>
      <c r="Q91" s="165"/>
      <c r="R91" s="166">
        <f>R92+R188+R208+R225+R266+R296+R313+R340</f>
        <v>703.53034535000006</v>
      </c>
      <c r="S91" s="165"/>
      <c r="T91" s="167">
        <f>T92+T188+T208+T225+T266+T296+T313+T340</f>
        <v>69.150199999999998</v>
      </c>
      <c r="AR91" s="168" t="s">
        <v>79</v>
      </c>
      <c r="AT91" s="169" t="s">
        <v>70</v>
      </c>
      <c r="AU91" s="169" t="s">
        <v>71</v>
      </c>
      <c r="AY91" s="168" t="s">
        <v>119</v>
      </c>
      <c r="BK91" s="170">
        <f>BK92+BK188+BK208+BK225+BK266+BK296+BK313+BK340</f>
        <v>0</v>
      </c>
    </row>
    <row r="92" spans="1:65" s="12" customFormat="1" ht="22.9" customHeight="1">
      <c r="B92" s="157"/>
      <c r="C92" s="158"/>
      <c r="D92" s="159" t="s">
        <v>70</v>
      </c>
      <c r="E92" s="171" t="s">
        <v>79</v>
      </c>
      <c r="F92" s="171" t="s">
        <v>120</v>
      </c>
      <c r="G92" s="158"/>
      <c r="H92" s="158"/>
      <c r="I92" s="161"/>
      <c r="J92" s="172">
        <f>BK92</f>
        <v>0</v>
      </c>
      <c r="K92" s="158"/>
      <c r="L92" s="163"/>
      <c r="M92" s="164"/>
      <c r="N92" s="165"/>
      <c r="O92" s="165"/>
      <c r="P92" s="166">
        <f>SUM(P93:P187)</f>
        <v>0</v>
      </c>
      <c r="Q92" s="165"/>
      <c r="R92" s="166">
        <f>SUM(R93:R187)</f>
        <v>0.283775</v>
      </c>
      <c r="S92" s="165"/>
      <c r="T92" s="167">
        <f>SUM(T93:T187)</f>
        <v>43.186</v>
      </c>
      <c r="AR92" s="168" t="s">
        <v>79</v>
      </c>
      <c r="AT92" s="169" t="s">
        <v>70</v>
      </c>
      <c r="AU92" s="169" t="s">
        <v>79</v>
      </c>
      <c r="AY92" s="168" t="s">
        <v>119</v>
      </c>
      <c r="BK92" s="170">
        <f>SUM(BK93:BK187)</f>
        <v>0</v>
      </c>
    </row>
    <row r="93" spans="1:65" s="2" customFormat="1" ht="24.2" customHeight="1">
      <c r="A93" s="34"/>
      <c r="B93" s="35"/>
      <c r="C93" s="173" t="s">
        <v>79</v>
      </c>
      <c r="D93" s="173" t="s">
        <v>121</v>
      </c>
      <c r="E93" s="174" t="s">
        <v>122</v>
      </c>
      <c r="F93" s="175" t="s">
        <v>123</v>
      </c>
      <c r="G93" s="176" t="s">
        <v>124</v>
      </c>
      <c r="H93" s="177">
        <v>10</v>
      </c>
      <c r="I93" s="178"/>
      <c r="J93" s="179">
        <f>ROUND(I93*H93,2)</f>
        <v>0</v>
      </c>
      <c r="K93" s="175" t="s">
        <v>125</v>
      </c>
      <c r="L93" s="39"/>
      <c r="M93" s="180" t="s">
        <v>19</v>
      </c>
      <c r="N93" s="181" t="s">
        <v>42</v>
      </c>
      <c r="O93" s="64"/>
      <c r="P93" s="182">
        <f>O93*H93</f>
        <v>0</v>
      </c>
      <c r="Q93" s="182">
        <v>0</v>
      </c>
      <c r="R93" s="182">
        <f>Q93*H93</f>
        <v>0</v>
      </c>
      <c r="S93" s="182">
        <v>0</v>
      </c>
      <c r="T93" s="183">
        <f>S93*H93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84" t="s">
        <v>126</v>
      </c>
      <c r="AT93" s="184" t="s">
        <v>121</v>
      </c>
      <c r="AU93" s="184" t="s">
        <v>82</v>
      </c>
      <c r="AY93" s="17" t="s">
        <v>119</v>
      </c>
      <c r="BE93" s="185">
        <f>IF(N93="základní",J93,0)</f>
        <v>0</v>
      </c>
      <c r="BF93" s="185">
        <f>IF(N93="snížená",J93,0)</f>
        <v>0</v>
      </c>
      <c r="BG93" s="185">
        <f>IF(N93="zákl. přenesená",J93,0)</f>
        <v>0</v>
      </c>
      <c r="BH93" s="185">
        <f>IF(N93="sníž. přenesená",J93,0)</f>
        <v>0</v>
      </c>
      <c r="BI93" s="185">
        <f>IF(N93="nulová",J93,0)</f>
        <v>0</v>
      </c>
      <c r="BJ93" s="17" t="s">
        <v>79</v>
      </c>
      <c r="BK93" s="185">
        <f>ROUND(I93*H93,2)</f>
        <v>0</v>
      </c>
      <c r="BL93" s="17" t="s">
        <v>126</v>
      </c>
      <c r="BM93" s="184" t="s">
        <v>127</v>
      </c>
    </row>
    <row r="94" spans="1:65" s="2" customFormat="1" ht="19.5">
      <c r="A94" s="34"/>
      <c r="B94" s="35"/>
      <c r="C94" s="36"/>
      <c r="D94" s="186" t="s">
        <v>128</v>
      </c>
      <c r="E94" s="36"/>
      <c r="F94" s="187" t="s">
        <v>129</v>
      </c>
      <c r="G94" s="36"/>
      <c r="H94" s="36"/>
      <c r="I94" s="188"/>
      <c r="J94" s="36"/>
      <c r="K94" s="36"/>
      <c r="L94" s="39"/>
      <c r="M94" s="189"/>
      <c r="N94" s="190"/>
      <c r="O94" s="64"/>
      <c r="P94" s="64"/>
      <c r="Q94" s="64"/>
      <c r="R94" s="64"/>
      <c r="S94" s="64"/>
      <c r="T94" s="65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7" t="s">
        <v>128</v>
      </c>
      <c r="AU94" s="17" t="s">
        <v>82</v>
      </c>
    </row>
    <row r="95" spans="1:65" s="2" customFormat="1" ht="11.25">
      <c r="A95" s="34"/>
      <c r="B95" s="35"/>
      <c r="C95" s="36"/>
      <c r="D95" s="191" t="s">
        <v>130</v>
      </c>
      <c r="E95" s="36"/>
      <c r="F95" s="192" t="s">
        <v>131</v>
      </c>
      <c r="G95" s="36"/>
      <c r="H95" s="36"/>
      <c r="I95" s="188"/>
      <c r="J95" s="36"/>
      <c r="K95" s="36"/>
      <c r="L95" s="39"/>
      <c r="M95" s="189"/>
      <c r="N95" s="190"/>
      <c r="O95" s="64"/>
      <c r="P95" s="64"/>
      <c r="Q95" s="64"/>
      <c r="R95" s="64"/>
      <c r="S95" s="64"/>
      <c r="T95" s="65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T95" s="17" t="s">
        <v>130</v>
      </c>
      <c r="AU95" s="17" t="s">
        <v>82</v>
      </c>
    </row>
    <row r="96" spans="1:65" s="13" customFormat="1" ht="11.25">
      <c r="B96" s="193"/>
      <c r="C96" s="194"/>
      <c r="D96" s="186" t="s">
        <v>132</v>
      </c>
      <c r="E96" s="195" t="s">
        <v>19</v>
      </c>
      <c r="F96" s="196" t="s">
        <v>133</v>
      </c>
      <c r="G96" s="194"/>
      <c r="H96" s="197">
        <v>10</v>
      </c>
      <c r="I96" s="198"/>
      <c r="J96" s="194"/>
      <c r="K96" s="194"/>
      <c r="L96" s="199"/>
      <c r="M96" s="200"/>
      <c r="N96" s="201"/>
      <c r="O96" s="201"/>
      <c r="P96" s="201"/>
      <c r="Q96" s="201"/>
      <c r="R96" s="201"/>
      <c r="S96" s="201"/>
      <c r="T96" s="202"/>
      <c r="AT96" s="203" t="s">
        <v>132</v>
      </c>
      <c r="AU96" s="203" t="s">
        <v>82</v>
      </c>
      <c r="AV96" s="13" t="s">
        <v>82</v>
      </c>
      <c r="AW96" s="13" t="s">
        <v>33</v>
      </c>
      <c r="AX96" s="13" t="s">
        <v>79</v>
      </c>
      <c r="AY96" s="203" t="s">
        <v>119</v>
      </c>
    </row>
    <row r="97" spans="1:65" s="2" customFormat="1" ht="16.5" customHeight="1">
      <c r="A97" s="34"/>
      <c r="B97" s="35"/>
      <c r="C97" s="173" t="s">
        <v>82</v>
      </c>
      <c r="D97" s="173" t="s">
        <v>121</v>
      </c>
      <c r="E97" s="174" t="s">
        <v>134</v>
      </c>
      <c r="F97" s="175" t="s">
        <v>135</v>
      </c>
      <c r="G97" s="176" t="s">
        <v>124</v>
      </c>
      <c r="H97" s="177">
        <v>10</v>
      </c>
      <c r="I97" s="178"/>
      <c r="J97" s="179">
        <f>ROUND(I97*H97,2)</f>
        <v>0</v>
      </c>
      <c r="K97" s="175" t="s">
        <v>125</v>
      </c>
      <c r="L97" s="39"/>
      <c r="M97" s="180" t="s">
        <v>19</v>
      </c>
      <c r="N97" s="181" t="s">
        <v>42</v>
      </c>
      <c r="O97" s="64"/>
      <c r="P97" s="182">
        <f>O97*H97</f>
        <v>0</v>
      </c>
      <c r="Q97" s="182">
        <v>0</v>
      </c>
      <c r="R97" s="182">
        <f>Q97*H97</f>
        <v>0</v>
      </c>
      <c r="S97" s="182">
        <v>0</v>
      </c>
      <c r="T97" s="183">
        <f>S97*H97</f>
        <v>0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R97" s="184" t="s">
        <v>126</v>
      </c>
      <c r="AT97" s="184" t="s">
        <v>121</v>
      </c>
      <c r="AU97" s="184" t="s">
        <v>82</v>
      </c>
      <c r="AY97" s="17" t="s">
        <v>119</v>
      </c>
      <c r="BE97" s="185">
        <f>IF(N97="základní",J97,0)</f>
        <v>0</v>
      </c>
      <c r="BF97" s="185">
        <f>IF(N97="snížená",J97,0)</f>
        <v>0</v>
      </c>
      <c r="BG97" s="185">
        <f>IF(N97="zákl. přenesená",J97,0)</f>
        <v>0</v>
      </c>
      <c r="BH97" s="185">
        <f>IF(N97="sníž. přenesená",J97,0)</f>
        <v>0</v>
      </c>
      <c r="BI97" s="185">
        <f>IF(N97="nulová",J97,0)</f>
        <v>0</v>
      </c>
      <c r="BJ97" s="17" t="s">
        <v>79</v>
      </c>
      <c r="BK97" s="185">
        <f>ROUND(I97*H97,2)</f>
        <v>0</v>
      </c>
      <c r="BL97" s="17" t="s">
        <v>126</v>
      </c>
      <c r="BM97" s="184" t="s">
        <v>136</v>
      </c>
    </row>
    <row r="98" spans="1:65" s="2" customFormat="1" ht="11.25">
      <c r="A98" s="34"/>
      <c r="B98" s="35"/>
      <c r="C98" s="36"/>
      <c r="D98" s="186" t="s">
        <v>128</v>
      </c>
      <c r="E98" s="36"/>
      <c r="F98" s="187" t="s">
        <v>137</v>
      </c>
      <c r="G98" s="36"/>
      <c r="H98" s="36"/>
      <c r="I98" s="188"/>
      <c r="J98" s="36"/>
      <c r="K98" s="36"/>
      <c r="L98" s="39"/>
      <c r="M98" s="189"/>
      <c r="N98" s="190"/>
      <c r="O98" s="64"/>
      <c r="P98" s="64"/>
      <c r="Q98" s="64"/>
      <c r="R98" s="64"/>
      <c r="S98" s="64"/>
      <c r="T98" s="65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T98" s="17" t="s">
        <v>128</v>
      </c>
      <c r="AU98" s="17" t="s">
        <v>82</v>
      </c>
    </row>
    <row r="99" spans="1:65" s="2" customFormat="1" ht="11.25">
      <c r="A99" s="34"/>
      <c r="B99" s="35"/>
      <c r="C99" s="36"/>
      <c r="D99" s="191" t="s">
        <v>130</v>
      </c>
      <c r="E99" s="36"/>
      <c r="F99" s="192" t="s">
        <v>138</v>
      </c>
      <c r="G99" s="36"/>
      <c r="H99" s="36"/>
      <c r="I99" s="188"/>
      <c r="J99" s="36"/>
      <c r="K99" s="36"/>
      <c r="L99" s="39"/>
      <c r="M99" s="189"/>
      <c r="N99" s="190"/>
      <c r="O99" s="64"/>
      <c r="P99" s="64"/>
      <c r="Q99" s="64"/>
      <c r="R99" s="64"/>
      <c r="S99" s="64"/>
      <c r="T99" s="65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T99" s="17" t="s">
        <v>130</v>
      </c>
      <c r="AU99" s="17" t="s">
        <v>82</v>
      </c>
    </row>
    <row r="100" spans="1:65" s="2" customFormat="1" ht="19.5">
      <c r="A100" s="34"/>
      <c r="B100" s="35"/>
      <c r="C100" s="36"/>
      <c r="D100" s="186" t="s">
        <v>139</v>
      </c>
      <c r="E100" s="36"/>
      <c r="F100" s="204" t="s">
        <v>140</v>
      </c>
      <c r="G100" s="36"/>
      <c r="H100" s="36"/>
      <c r="I100" s="188"/>
      <c r="J100" s="36"/>
      <c r="K100" s="36"/>
      <c r="L100" s="39"/>
      <c r="M100" s="189"/>
      <c r="N100" s="190"/>
      <c r="O100" s="64"/>
      <c r="P100" s="64"/>
      <c r="Q100" s="64"/>
      <c r="R100" s="64"/>
      <c r="S100" s="64"/>
      <c r="T100" s="65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7" t="s">
        <v>139</v>
      </c>
      <c r="AU100" s="17" t="s">
        <v>82</v>
      </c>
    </row>
    <row r="101" spans="1:65" s="2" customFormat="1" ht="16.5" customHeight="1">
      <c r="A101" s="34"/>
      <c r="B101" s="35"/>
      <c r="C101" s="173" t="s">
        <v>141</v>
      </c>
      <c r="D101" s="173" t="s">
        <v>121</v>
      </c>
      <c r="E101" s="174" t="s">
        <v>142</v>
      </c>
      <c r="F101" s="175" t="s">
        <v>143</v>
      </c>
      <c r="G101" s="176" t="s">
        <v>124</v>
      </c>
      <c r="H101" s="177">
        <v>196.3</v>
      </c>
      <c r="I101" s="178"/>
      <c r="J101" s="179">
        <f>ROUND(I101*H101,2)</f>
        <v>0</v>
      </c>
      <c r="K101" s="175" t="s">
        <v>125</v>
      </c>
      <c r="L101" s="39"/>
      <c r="M101" s="180" t="s">
        <v>19</v>
      </c>
      <c r="N101" s="181" t="s">
        <v>42</v>
      </c>
      <c r="O101" s="64"/>
      <c r="P101" s="182">
        <f>O101*H101</f>
        <v>0</v>
      </c>
      <c r="Q101" s="182">
        <v>0</v>
      </c>
      <c r="R101" s="182">
        <f>Q101*H101</f>
        <v>0</v>
      </c>
      <c r="S101" s="182">
        <v>0.22</v>
      </c>
      <c r="T101" s="183">
        <f>S101*H101</f>
        <v>43.186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184" t="s">
        <v>126</v>
      </c>
      <c r="AT101" s="184" t="s">
        <v>121</v>
      </c>
      <c r="AU101" s="184" t="s">
        <v>82</v>
      </c>
      <c r="AY101" s="17" t="s">
        <v>119</v>
      </c>
      <c r="BE101" s="185">
        <f>IF(N101="základní",J101,0)</f>
        <v>0</v>
      </c>
      <c r="BF101" s="185">
        <f>IF(N101="snížená",J101,0)</f>
        <v>0</v>
      </c>
      <c r="BG101" s="185">
        <f>IF(N101="zákl. přenesená",J101,0)</f>
        <v>0</v>
      </c>
      <c r="BH101" s="185">
        <f>IF(N101="sníž. přenesená",J101,0)</f>
        <v>0</v>
      </c>
      <c r="BI101" s="185">
        <f>IF(N101="nulová",J101,0)</f>
        <v>0</v>
      </c>
      <c r="BJ101" s="17" t="s">
        <v>79</v>
      </c>
      <c r="BK101" s="185">
        <f>ROUND(I101*H101,2)</f>
        <v>0</v>
      </c>
      <c r="BL101" s="17" t="s">
        <v>126</v>
      </c>
      <c r="BM101" s="184" t="s">
        <v>144</v>
      </c>
    </row>
    <row r="102" spans="1:65" s="2" customFormat="1" ht="19.5">
      <c r="A102" s="34"/>
      <c r="B102" s="35"/>
      <c r="C102" s="36"/>
      <c r="D102" s="186" t="s">
        <v>128</v>
      </c>
      <c r="E102" s="36"/>
      <c r="F102" s="187" t="s">
        <v>145</v>
      </c>
      <c r="G102" s="36"/>
      <c r="H102" s="36"/>
      <c r="I102" s="188"/>
      <c r="J102" s="36"/>
      <c r="K102" s="36"/>
      <c r="L102" s="39"/>
      <c r="M102" s="189"/>
      <c r="N102" s="190"/>
      <c r="O102" s="64"/>
      <c r="P102" s="64"/>
      <c r="Q102" s="64"/>
      <c r="R102" s="64"/>
      <c r="S102" s="64"/>
      <c r="T102" s="65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T102" s="17" t="s">
        <v>128</v>
      </c>
      <c r="AU102" s="17" t="s">
        <v>82</v>
      </c>
    </row>
    <row r="103" spans="1:65" s="2" customFormat="1" ht="11.25">
      <c r="A103" s="34"/>
      <c r="B103" s="35"/>
      <c r="C103" s="36"/>
      <c r="D103" s="191" t="s">
        <v>130</v>
      </c>
      <c r="E103" s="36"/>
      <c r="F103" s="192" t="s">
        <v>146</v>
      </c>
      <c r="G103" s="36"/>
      <c r="H103" s="36"/>
      <c r="I103" s="188"/>
      <c r="J103" s="36"/>
      <c r="K103" s="36"/>
      <c r="L103" s="39"/>
      <c r="M103" s="189"/>
      <c r="N103" s="190"/>
      <c r="O103" s="64"/>
      <c r="P103" s="64"/>
      <c r="Q103" s="64"/>
      <c r="R103" s="64"/>
      <c r="S103" s="64"/>
      <c r="T103" s="65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7" t="s">
        <v>130</v>
      </c>
      <c r="AU103" s="17" t="s">
        <v>82</v>
      </c>
    </row>
    <row r="104" spans="1:65" s="13" customFormat="1" ht="11.25">
      <c r="B104" s="193"/>
      <c r="C104" s="194"/>
      <c r="D104" s="186" t="s">
        <v>132</v>
      </c>
      <c r="E104" s="195" t="s">
        <v>19</v>
      </c>
      <c r="F104" s="196" t="s">
        <v>147</v>
      </c>
      <c r="G104" s="194"/>
      <c r="H104" s="197">
        <v>196.3</v>
      </c>
      <c r="I104" s="198"/>
      <c r="J104" s="194"/>
      <c r="K104" s="194"/>
      <c r="L104" s="199"/>
      <c r="M104" s="200"/>
      <c r="N104" s="201"/>
      <c r="O104" s="201"/>
      <c r="P104" s="201"/>
      <c r="Q104" s="201"/>
      <c r="R104" s="201"/>
      <c r="S104" s="201"/>
      <c r="T104" s="202"/>
      <c r="AT104" s="203" t="s">
        <v>132</v>
      </c>
      <c r="AU104" s="203" t="s">
        <v>82</v>
      </c>
      <c r="AV104" s="13" t="s">
        <v>82</v>
      </c>
      <c r="AW104" s="13" t="s">
        <v>33</v>
      </c>
      <c r="AX104" s="13" t="s">
        <v>79</v>
      </c>
      <c r="AY104" s="203" t="s">
        <v>119</v>
      </c>
    </row>
    <row r="105" spans="1:65" s="2" customFormat="1" ht="16.5" customHeight="1">
      <c r="A105" s="34"/>
      <c r="B105" s="35"/>
      <c r="C105" s="173" t="s">
        <v>126</v>
      </c>
      <c r="D105" s="173" t="s">
        <v>121</v>
      </c>
      <c r="E105" s="174" t="s">
        <v>148</v>
      </c>
      <c r="F105" s="175" t="s">
        <v>149</v>
      </c>
      <c r="G105" s="176" t="s">
        <v>124</v>
      </c>
      <c r="H105" s="177">
        <v>359.5</v>
      </c>
      <c r="I105" s="178"/>
      <c r="J105" s="179">
        <f>ROUND(I105*H105,2)</f>
        <v>0</v>
      </c>
      <c r="K105" s="175" t="s">
        <v>125</v>
      </c>
      <c r="L105" s="39"/>
      <c r="M105" s="180" t="s">
        <v>19</v>
      </c>
      <c r="N105" s="181" t="s">
        <v>42</v>
      </c>
      <c r="O105" s="64"/>
      <c r="P105" s="182">
        <f>O105*H105</f>
        <v>0</v>
      </c>
      <c r="Q105" s="182">
        <v>0</v>
      </c>
      <c r="R105" s="182">
        <f>Q105*H105</f>
        <v>0</v>
      </c>
      <c r="S105" s="182">
        <v>0</v>
      </c>
      <c r="T105" s="183">
        <f>S105*H105</f>
        <v>0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R105" s="184" t="s">
        <v>126</v>
      </c>
      <c r="AT105" s="184" t="s">
        <v>121</v>
      </c>
      <c r="AU105" s="184" t="s">
        <v>82</v>
      </c>
      <c r="AY105" s="17" t="s">
        <v>119</v>
      </c>
      <c r="BE105" s="185">
        <f>IF(N105="základní",J105,0)</f>
        <v>0</v>
      </c>
      <c r="BF105" s="185">
        <f>IF(N105="snížená",J105,0)</f>
        <v>0</v>
      </c>
      <c r="BG105" s="185">
        <f>IF(N105="zákl. přenesená",J105,0)</f>
        <v>0</v>
      </c>
      <c r="BH105" s="185">
        <f>IF(N105="sníž. přenesená",J105,0)</f>
        <v>0</v>
      </c>
      <c r="BI105" s="185">
        <f>IF(N105="nulová",J105,0)</f>
        <v>0</v>
      </c>
      <c r="BJ105" s="17" t="s">
        <v>79</v>
      </c>
      <c r="BK105" s="185">
        <f>ROUND(I105*H105,2)</f>
        <v>0</v>
      </c>
      <c r="BL105" s="17" t="s">
        <v>126</v>
      </c>
      <c r="BM105" s="184" t="s">
        <v>150</v>
      </c>
    </row>
    <row r="106" spans="1:65" s="2" customFormat="1" ht="11.25">
      <c r="A106" s="34"/>
      <c r="B106" s="35"/>
      <c r="C106" s="36"/>
      <c r="D106" s="186" t="s">
        <v>128</v>
      </c>
      <c r="E106" s="36"/>
      <c r="F106" s="187" t="s">
        <v>151</v>
      </c>
      <c r="G106" s="36"/>
      <c r="H106" s="36"/>
      <c r="I106" s="188"/>
      <c r="J106" s="36"/>
      <c r="K106" s="36"/>
      <c r="L106" s="39"/>
      <c r="M106" s="189"/>
      <c r="N106" s="190"/>
      <c r="O106" s="64"/>
      <c r="P106" s="64"/>
      <c r="Q106" s="64"/>
      <c r="R106" s="64"/>
      <c r="S106" s="64"/>
      <c r="T106" s="65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7" t="s">
        <v>128</v>
      </c>
      <c r="AU106" s="17" t="s">
        <v>82</v>
      </c>
    </row>
    <row r="107" spans="1:65" s="2" customFormat="1" ht="11.25">
      <c r="A107" s="34"/>
      <c r="B107" s="35"/>
      <c r="C107" s="36"/>
      <c r="D107" s="191" t="s">
        <v>130</v>
      </c>
      <c r="E107" s="36"/>
      <c r="F107" s="192" t="s">
        <v>152</v>
      </c>
      <c r="G107" s="36"/>
      <c r="H107" s="36"/>
      <c r="I107" s="188"/>
      <c r="J107" s="36"/>
      <c r="K107" s="36"/>
      <c r="L107" s="39"/>
      <c r="M107" s="189"/>
      <c r="N107" s="190"/>
      <c r="O107" s="64"/>
      <c r="P107" s="64"/>
      <c r="Q107" s="64"/>
      <c r="R107" s="64"/>
      <c r="S107" s="64"/>
      <c r="T107" s="65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T107" s="17" t="s">
        <v>130</v>
      </c>
      <c r="AU107" s="17" t="s">
        <v>82</v>
      </c>
    </row>
    <row r="108" spans="1:65" s="13" customFormat="1" ht="11.25">
      <c r="B108" s="193"/>
      <c r="C108" s="194"/>
      <c r="D108" s="186" t="s">
        <v>132</v>
      </c>
      <c r="E108" s="195" t="s">
        <v>19</v>
      </c>
      <c r="F108" s="196" t="s">
        <v>153</v>
      </c>
      <c r="G108" s="194"/>
      <c r="H108" s="197">
        <v>359.5</v>
      </c>
      <c r="I108" s="198"/>
      <c r="J108" s="194"/>
      <c r="K108" s="194"/>
      <c r="L108" s="199"/>
      <c r="M108" s="200"/>
      <c r="N108" s="201"/>
      <c r="O108" s="201"/>
      <c r="P108" s="201"/>
      <c r="Q108" s="201"/>
      <c r="R108" s="201"/>
      <c r="S108" s="201"/>
      <c r="T108" s="202"/>
      <c r="AT108" s="203" t="s">
        <v>132</v>
      </c>
      <c r="AU108" s="203" t="s">
        <v>82</v>
      </c>
      <c r="AV108" s="13" t="s">
        <v>82</v>
      </c>
      <c r="AW108" s="13" t="s">
        <v>33</v>
      </c>
      <c r="AX108" s="13" t="s">
        <v>79</v>
      </c>
      <c r="AY108" s="203" t="s">
        <v>119</v>
      </c>
    </row>
    <row r="109" spans="1:65" s="2" customFormat="1" ht="21.75" customHeight="1">
      <c r="A109" s="34"/>
      <c r="B109" s="35"/>
      <c r="C109" s="173" t="s">
        <v>154</v>
      </c>
      <c r="D109" s="173" t="s">
        <v>121</v>
      </c>
      <c r="E109" s="174" t="s">
        <v>155</v>
      </c>
      <c r="F109" s="175" t="s">
        <v>156</v>
      </c>
      <c r="G109" s="176" t="s">
        <v>157</v>
      </c>
      <c r="H109" s="177">
        <v>270.8</v>
      </c>
      <c r="I109" s="178"/>
      <c r="J109" s="179">
        <f>ROUND(I109*H109,2)</f>
        <v>0</v>
      </c>
      <c r="K109" s="175" t="s">
        <v>125</v>
      </c>
      <c r="L109" s="39"/>
      <c r="M109" s="180" t="s">
        <v>19</v>
      </c>
      <c r="N109" s="181" t="s">
        <v>42</v>
      </c>
      <c r="O109" s="64"/>
      <c r="P109" s="182">
        <f>O109*H109</f>
        <v>0</v>
      </c>
      <c r="Q109" s="182">
        <v>0</v>
      </c>
      <c r="R109" s="182">
        <f>Q109*H109</f>
        <v>0</v>
      </c>
      <c r="S109" s="182">
        <v>0</v>
      </c>
      <c r="T109" s="183">
        <f>S109*H109</f>
        <v>0</v>
      </c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R109" s="184" t="s">
        <v>126</v>
      </c>
      <c r="AT109" s="184" t="s">
        <v>121</v>
      </c>
      <c r="AU109" s="184" t="s">
        <v>82</v>
      </c>
      <c r="AY109" s="17" t="s">
        <v>119</v>
      </c>
      <c r="BE109" s="185">
        <f>IF(N109="základní",J109,0)</f>
        <v>0</v>
      </c>
      <c r="BF109" s="185">
        <f>IF(N109="snížená",J109,0)</f>
        <v>0</v>
      </c>
      <c r="BG109" s="185">
        <f>IF(N109="zákl. přenesená",J109,0)</f>
        <v>0</v>
      </c>
      <c r="BH109" s="185">
        <f>IF(N109="sníž. přenesená",J109,0)</f>
        <v>0</v>
      </c>
      <c r="BI109" s="185">
        <f>IF(N109="nulová",J109,0)</f>
        <v>0</v>
      </c>
      <c r="BJ109" s="17" t="s">
        <v>79</v>
      </c>
      <c r="BK109" s="185">
        <f>ROUND(I109*H109,2)</f>
        <v>0</v>
      </c>
      <c r="BL109" s="17" t="s">
        <v>126</v>
      </c>
      <c r="BM109" s="184" t="s">
        <v>158</v>
      </c>
    </row>
    <row r="110" spans="1:65" s="2" customFormat="1" ht="11.25">
      <c r="A110" s="34"/>
      <c r="B110" s="35"/>
      <c r="C110" s="36"/>
      <c r="D110" s="186" t="s">
        <v>128</v>
      </c>
      <c r="E110" s="36"/>
      <c r="F110" s="187" t="s">
        <v>159</v>
      </c>
      <c r="G110" s="36"/>
      <c r="H110" s="36"/>
      <c r="I110" s="188"/>
      <c r="J110" s="36"/>
      <c r="K110" s="36"/>
      <c r="L110" s="39"/>
      <c r="M110" s="189"/>
      <c r="N110" s="190"/>
      <c r="O110" s="64"/>
      <c r="P110" s="64"/>
      <c r="Q110" s="64"/>
      <c r="R110" s="64"/>
      <c r="S110" s="64"/>
      <c r="T110" s="65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T110" s="17" t="s">
        <v>128</v>
      </c>
      <c r="AU110" s="17" t="s">
        <v>82</v>
      </c>
    </row>
    <row r="111" spans="1:65" s="2" customFormat="1" ht="11.25">
      <c r="A111" s="34"/>
      <c r="B111" s="35"/>
      <c r="C111" s="36"/>
      <c r="D111" s="191" t="s">
        <v>130</v>
      </c>
      <c r="E111" s="36"/>
      <c r="F111" s="192" t="s">
        <v>160</v>
      </c>
      <c r="G111" s="36"/>
      <c r="H111" s="36"/>
      <c r="I111" s="188"/>
      <c r="J111" s="36"/>
      <c r="K111" s="36"/>
      <c r="L111" s="39"/>
      <c r="M111" s="189"/>
      <c r="N111" s="190"/>
      <c r="O111" s="64"/>
      <c r="P111" s="64"/>
      <c r="Q111" s="64"/>
      <c r="R111" s="64"/>
      <c r="S111" s="64"/>
      <c r="T111" s="65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7" t="s">
        <v>130</v>
      </c>
      <c r="AU111" s="17" t="s">
        <v>82</v>
      </c>
    </row>
    <row r="112" spans="1:65" s="13" customFormat="1" ht="11.25">
      <c r="B112" s="193"/>
      <c r="C112" s="194"/>
      <c r="D112" s="186" t="s">
        <v>132</v>
      </c>
      <c r="E112" s="195" t="s">
        <v>19</v>
      </c>
      <c r="F112" s="196" t="s">
        <v>161</v>
      </c>
      <c r="G112" s="194"/>
      <c r="H112" s="197">
        <v>270.8</v>
      </c>
      <c r="I112" s="198"/>
      <c r="J112" s="194"/>
      <c r="K112" s="194"/>
      <c r="L112" s="199"/>
      <c r="M112" s="200"/>
      <c r="N112" s="201"/>
      <c r="O112" s="201"/>
      <c r="P112" s="201"/>
      <c r="Q112" s="201"/>
      <c r="R112" s="201"/>
      <c r="S112" s="201"/>
      <c r="T112" s="202"/>
      <c r="AT112" s="203" t="s">
        <v>132</v>
      </c>
      <c r="AU112" s="203" t="s">
        <v>82</v>
      </c>
      <c r="AV112" s="13" t="s">
        <v>82</v>
      </c>
      <c r="AW112" s="13" t="s">
        <v>33</v>
      </c>
      <c r="AX112" s="13" t="s">
        <v>79</v>
      </c>
      <c r="AY112" s="203" t="s">
        <v>119</v>
      </c>
    </row>
    <row r="113" spans="1:65" s="2" customFormat="1" ht="16.5" customHeight="1">
      <c r="A113" s="34"/>
      <c r="B113" s="35"/>
      <c r="C113" s="173" t="s">
        <v>162</v>
      </c>
      <c r="D113" s="173" t="s">
        <v>121</v>
      </c>
      <c r="E113" s="174" t="s">
        <v>163</v>
      </c>
      <c r="F113" s="175" t="s">
        <v>164</v>
      </c>
      <c r="G113" s="176" t="s">
        <v>157</v>
      </c>
      <c r="H113" s="177">
        <v>40.116999999999997</v>
      </c>
      <c r="I113" s="178"/>
      <c r="J113" s="179">
        <f>ROUND(I113*H113,2)</f>
        <v>0</v>
      </c>
      <c r="K113" s="175" t="s">
        <v>125</v>
      </c>
      <c r="L113" s="39"/>
      <c r="M113" s="180" t="s">
        <v>19</v>
      </c>
      <c r="N113" s="181" t="s">
        <v>42</v>
      </c>
      <c r="O113" s="64"/>
      <c r="P113" s="182">
        <f>O113*H113</f>
        <v>0</v>
      </c>
      <c r="Q113" s="182">
        <v>0</v>
      </c>
      <c r="R113" s="182">
        <f>Q113*H113</f>
        <v>0</v>
      </c>
      <c r="S113" s="182">
        <v>0</v>
      </c>
      <c r="T113" s="183">
        <f>S113*H113</f>
        <v>0</v>
      </c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R113" s="184" t="s">
        <v>126</v>
      </c>
      <c r="AT113" s="184" t="s">
        <v>121</v>
      </c>
      <c r="AU113" s="184" t="s">
        <v>82</v>
      </c>
      <c r="AY113" s="17" t="s">
        <v>119</v>
      </c>
      <c r="BE113" s="185">
        <f>IF(N113="základní",J113,0)</f>
        <v>0</v>
      </c>
      <c r="BF113" s="185">
        <f>IF(N113="snížená",J113,0)</f>
        <v>0</v>
      </c>
      <c r="BG113" s="185">
        <f>IF(N113="zákl. přenesená",J113,0)</f>
        <v>0</v>
      </c>
      <c r="BH113" s="185">
        <f>IF(N113="sníž. přenesená",J113,0)</f>
        <v>0</v>
      </c>
      <c r="BI113" s="185">
        <f>IF(N113="nulová",J113,0)</f>
        <v>0</v>
      </c>
      <c r="BJ113" s="17" t="s">
        <v>79</v>
      </c>
      <c r="BK113" s="185">
        <f>ROUND(I113*H113,2)</f>
        <v>0</v>
      </c>
      <c r="BL113" s="17" t="s">
        <v>126</v>
      </c>
      <c r="BM113" s="184" t="s">
        <v>165</v>
      </c>
    </row>
    <row r="114" spans="1:65" s="2" customFormat="1" ht="11.25">
      <c r="A114" s="34"/>
      <c r="B114" s="35"/>
      <c r="C114" s="36"/>
      <c r="D114" s="186" t="s">
        <v>128</v>
      </c>
      <c r="E114" s="36"/>
      <c r="F114" s="187" t="s">
        <v>166</v>
      </c>
      <c r="G114" s="36"/>
      <c r="H114" s="36"/>
      <c r="I114" s="188"/>
      <c r="J114" s="36"/>
      <c r="K114" s="36"/>
      <c r="L114" s="39"/>
      <c r="M114" s="189"/>
      <c r="N114" s="190"/>
      <c r="O114" s="64"/>
      <c r="P114" s="64"/>
      <c r="Q114" s="64"/>
      <c r="R114" s="64"/>
      <c r="S114" s="64"/>
      <c r="T114" s="65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T114" s="17" t="s">
        <v>128</v>
      </c>
      <c r="AU114" s="17" t="s">
        <v>82</v>
      </c>
    </row>
    <row r="115" spans="1:65" s="2" customFormat="1" ht="11.25">
      <c r="A115" s="34"/>
      <c r="B115" s="35"/>
      <c r="C115" s="36"/>
      <c r="D115" s="191" t="s">
        <v>130</v>
      </c>
      <c r="E115" s="36"/>
      <c r="F115" s="192" t="s">
        <v>167</v>
      </c>
      <c r="G115" s="36"/>
      <c r="H115" s="36"/>
      <c r="I115" s="188"/>
      <c r="J115" s="36"/>
      <c r="K115" s="36"/>
      <c r="L115" s="39"/>
      <c r="M115" s="189"/>
      <c r="N115" s="190"/>
      <c r="O115" s="64"/>
      <c r="P115" s="64"/>
      <c r="Q115" s="64"/>
      <c r="R115" s="64"/>
      <c r="S115" s="64"/>
      <c r="T115" s="65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T115" s="17" t="s">
        <v>130</v>
      </c>
      <c r="AU115" s="17" t="s">
        <v>82</v>
      </c>
    </row>
    <row r="116" spans="1:65" s="13" customFormat="1" ht="11.25">
      <c r="B116" s="193"/>
      <c r="C116" s="194"/>
      <c r="D116" s="186" t="s">
        <v>132</v>
      </c>
      <c r="E116" s="195" t="s">
        <v>19</v>
      </c>
      <c r="F116" s="196" t="s">
        <v>168</v>
      </c>
      <c r="G116" s="194"/>
      <c r="H116" s="197">
        <v>33.561</v>
      </c>
      <c r="I116" s="198"/>
      <c r="J116" s="194"/>
      <c r="K116" s="194"/>
      <c r="L116" s="199"/>
      <c r="M116" s="200"/>
      <c r="N116" s="201"/>
      <c r="O116" s="201"/>
      <c r="P116" s="201"/>
      <c r="Q116" s="201"/>
      <c r="R116" s="201"/>
      <c r="S116" s="201"/>
      <c r="T116" s="202"/>
      <c r="AT116" s="203" t="s">
        <v>132</v>
      </c>
      <c r="AU116" s="203" t="s">
        <v>82</v>
      </c>
      <c r="AV116" s="13" t="s">
        <v>82</v>
      </c>
      <c r="AW116" s="13" t="s">
        <v>33</v>
      </c>
      <c r="AX116" s="13" t="s">
        <v>71</v>
      </c>
      <c r="AY116" s="203" t="s">
        <v>119</v>
      </c>
    </row>
    <row r="117" spans="1:65" s="13" customFormat="1" ht="11.25">
      <c r="B117" s="193"/>
      <c r="C117" s="194"/>
      <c r="D117" s="186" t="s">
        <v>132</v>
      </c>
      <c r="E117" s="195" t="s">
        <v>19</v>
      </c>
      <c r="F117" s="196" t="s">
        <v>169</v>
      </c>
      <c r="G117" s="194"/>
      <c r="H117" s="197">
        <v>3.74</v>
      </c>
      <c r="I117" s="198"/>
      <c r="J117" s="194"/>
      <c r="K117" s="194"/>
      <c r="L117" s="199"/>
      <c r="M117" s="200"/>
      <c r="N117" s="201"/>
      <c r="O117" s="201"/>
      <c r="P117" s="201"/>
      <c r="Q117" s="201"/>
      <c r="R117" s="201"/>
      <c r="S117" s="201"/>
      <c r="T117" s="202"/>
      <c r="AT117" s="203" t="s">
        <v>132</v>
      </c>
      <c r="AU117" s="203" t="s">
        <v>82</v>
      </c>
      <c r="AV117" s="13" t="s">
        <v>82</v>
      </c>
      <c r="AW117" s="13" t="s">
        <v>33</v>
      </c>
      <c r="AX117" s="13" t="s">
        <v>71</v>
      </c>
      <c r="AY117" s="203" t="s">
        <v>119</v>
      </c>
    </row>
    <row r="118" spans="1:65" s="13" customFormat="1" ht="11.25">
      <c r="B118" s="193"/>
      <c r="C118" s="194"/>
      <c r="D118" s="186" t="s">
        <v>132</v>
      </c>
      <c r="E118" s="195" t="s">
        <v>19</v>
      </c>
      <c r="F118" s="196" t="s">
        <v>170</v>
      </c>
      <c r="G118" s="194"/>
      <c r="H118" s="197">
        <v>2.8159999999999998</v>
      </c>
      <c r="I118" s="198"/>
      <c r="J118" s="194"/>
      <c r="K118" s="194"/>
      <c r="L118" s="199"/>
      <c r="M118" s="200"/>
      <c r="N118" s="201"/>
      <c r="O118" s="201"/>
      <c r="P118" s="201"/>
      <c r="Q118" s="201"/>
      <c r="R118" s="201"/>
      <c r="S118" s="201"/>
      <c r="T118" s="202"/>
      <c r="AT118" s="203" t="s">
        <v>132</v>
      </c>
      <c r="AU118" s="203" t="s">
        <v>82</v>
      </c>
      <c r="AV118" s="13" t="s">
        <v>82</v>
      </c>
      <c r="AW118" s="13" t="s">
        <v>33</v>
      </c>
      <c r="AX118" s="13" t="s">
        <v>71</v>
      </c>
      <c r="AY118" s="203" t="s">
        <v>119</v>
      </c>
    </row>
    <row r="119" spans="1:65" s="2" customFormat="1" ht="16.5" customHeight="1">
      <c r="A119" s="34"/>
      <c r="B119" s="35"/>
      <c r="C119" s="173" t="s">
        <v>171</v>
      </c>
      <c r="D119" s="173" t="s">
        <v>121</v>
      </c>
      <c r="E119" s="174" t="s">
        <v>172</v>
      </c>
      <c r="F119" s="175" t="s">
        <v>173</v>
      </c>
      <c r="G119" s="176" t="s">
        <v>157</v>
      </c>
      <c r="H119" s="177">
        <v>1.65</v>
      </c>
      <c r="I119" s="178"/>
      <c r="J119" s="179">
        <f>ROUND(I119*H119,2)</f>
        <v>0</v>
      </c>
      <c r="K119" s="175" t="s">
        <v>125</v>
      </c>
      <c r="L119" s="39"/>
      <c r="M119" s="180" t="s">
        <v>19</v>
      </c>
      <c r="N119" s="181" t="s">
        <v>42</v>
      </c>
      <c r="O119" s="64"/>
      <c r="P119" s="182">
        <f>O119*H119</f>
        <v>0</v>
      </c>
      <c r="Q119" s="182">
        <v>0</v>
      </c>
      <c r="R119" s="182">
        <f>Q119*H119</f>
        <v>0</v>
      </c>
      <c r="S119" s="182">
        <v>0</v>
      </c>
      <c r="T119" s="183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184" t="s">
        <v>126</v>
      </c>
      <c r="AT119" s="184" t="s">
        <v>121</v>
      </c>
      <c r="AU119" s="184" t="s">
        <v>82</v>
      </c>
      <c r="AY119" s="17" t="s">
        <v>119</v>
      </c>
      <c r="BE119" s="185">
        <f>IF(N119="základní",J119,0)</f>
        <v>0</v>
      </c>
      <c r="BF119" s="185">
        <f>IF(N119="snížená",J119,0)</f>
        <v>0</v>
      </c>
      <c r="BG119" s="185">
        <f>IF(N119="zákl. přenesená",J119,0)</f>
        <v>0</v>
      </c>
      <c r="BH119" s="185">
        <f>IF(N119="sníž. přenesená",J119,0)</f>
        <v>0</v>
      </c>
      <c r="BI119" s="185">
        <f>IF(N119="nulová",J119,0)</f>
        <v>0</v>
      </c>
      <c r="BJ119" s="17" t="s">
        <v>79</v>
      </c>
      <c r="BK119" s="185">
        <f>ROUND(I119*H119,2)</f>
        <v>0</v>
      </c>
      <c r="BL119" s="17" t="s">
        <v>126</v>
      </c>
      <c r="BM119" s="184" t="s">
        <v>174</v>
      </c>
    </row>
    <row r="120" spans="1:65" s="2" customFormat="1" ht="11.25">
      <c r="A120" s="34"/>
      <c r="B120" s="35"/>
      <c r="C120" s="36"/>
      <c r="D120" s="186" t="s">
        <v>128</v>
      </c>
      <c r="E120" s="36"/>
      <c r="F120" s="187" t="s">
        <v>175</v>
      </c>
      <c r="G120" s="36"/>
      <c r="H120" s="36"/>
      <c r="I120" s="188"/>
      <c r="J120" s="36"/>
      <c r="K120" s="36"/>
      <c r="L120" s="39"/>
      <c r="M120" s="189"/>
      <c r="N120" s="190"/>
      <c r="O120" s="64"/>
      <c r="P120" s="64"/>
      <c r="Q120" s="64"/>
      <c r="R120" s="64"/>
      <c r="S120" s="64"/>
      <c r="T120" s="65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7" t="s">
        <v>128</v>
      </c>
      <c r="AU120" s="17" t="s">
        <v>82</v>
      </c>
    </row>
    <row r="121" spans="1:65" s="2" customFormat="1" ht="11.25">
      <c r="A121" s="34"/>
      <c r="B121" s="35"/>
      <c r="C121" s="36"/>
      <c r="D121" s="191" t="s">
        <v>130</v>
      </c>
      <c r="E121" s="36"/>
      <c r="F121" s="192" t="s">
        <v>176</v>
      </c>
      <c r="G121" s="36"/>
      <c r="H121" s="36"/>
      <c r="I121" s="188"/>
      <c r="J121" s="36"/>
      <c r="K121" s="36"/>
      <c r="L121" s="39"/>
      <c r="M121" s="189"/>
      <c r="N121" s="190"/>
      <c r="O121" s="64"/>
      <c r="P121" s="64"/>
      <c r="Q121" s="64"/>
      <c r="R121" s="64"/>
      <c r="S121" s="64"/>
      <c r="T121" s="65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7" t="s">
        <v>130</v>
      </c>
      <c r="AU121" s="17" t="s">
        <v>82</v>
      </c>
    </row>
    <row r="122" spans="1:65" s="13" customFormat="1" ht="11.25">
      <c r="B122" s="193"/>
      <c r="C122" s="194"/>
      <c r="D122" s="186" t="s">
        <v>132</v>
      </c>
      <c r="E122" s="195" t="s">
        <v>19</v>
      </c>
      <c r="F122" s="196" t="s">
        <v>177</v>
      </c>
      <c r="G122" s="194"/>
      <c r="H122" s="197">
        <v>1.65</v>
      </c>
      <c r="I122" s="198"/>
      <c r="J122" s="194"/>
      <c r="K122" s="194"/>
      <c r="L122" s="199"/>
      <c r="M122" s="200"/>
      <c r="N122" s="201"/>
      <c r="O122" s="201"/>
      <c r="P122" s="201"/>
      <c r="Q122" s="201"/>
      <c r="R122" s="201"/>
      <c r="S122" s="201"/>
      <c r="T122" s="202"/>
      <c r="AT122" s="203" t="s">
        <v>132</v>
      </c>
      <c r="AU122" s="203" t="s">
        <v>82</v>
      </c>
      <c r="AV122" s="13" t="s">
        <v>82</v>
      </c>
      <c r="AW122" s="13" t="s">
        <v>33</v>
      </c>
      <c r="AX122" s="13" t="s">
        <v>79</v>
      </c>
      <c r="AY122" s="203" t="s">
        <v>119</v>
      </c>
    </row>
    <row r="123" spans="1:65" s="2" customFormat="1" ht="16.5" customHeight="1">
      <c r="A123" s="34"/>
      <c r="B123" s="35"/>
      <c r="C123" s="173" t="s">
        <v>178</v>
      </c>
      <c r="D123" s="173" t="s">
        <v>121</v>
      </c>
      <c r="E123" s="174" t="s">
        <v>179</v>
      </c>
      <c r="F123" s="175" t="s">
        <v>180</v>
      </c>
      <c r="G123" s="176" t="s">
        <v>157</v>
      </c>
      <c r="H123" s="177">
        <v>42.24</v>
      </c>
      <c r="I123" s="178"/>
      <c r="J123" s="179">
        <f>ROUND(I123*H123,2)</f>
        <v>0</v>
      </c>
      <c r="K123" s="175" t="s">
        <v>125</v>
      </c>
      <c r="L123" s="39"/>
      <c r="M123" s="180" t="s">
        <v>19</v>
      </c>
      <c r="N123" s="181" t="s">
        <v>42</v>
      </c>
      <c r="O123" s="64"/>
      <c r="P123" s="182">
        <f>O123*H123</f>
        <v>0</v>
      </c>
      <c r="Q123" s="182">
        <v>0</v>
      </c>
      <c r="R123" s="182">
        <f>Q123*H123</f>
        <v>0</v>
      </c>
      <c r="S123" s="182">
        <v>0</v>
      </c>
      <c r="T123" s="183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84" t="s">
        <v>126</v>
      </c>
      <c r="AT123" s="184" t="s">
        <v>121</v>
      </c>
      <c r="AU123" s="184" t="s">
        <v>82</v>
      </c>
      <c r="AY123" s="17" t="s">
        <v>119</v>
      </c>
      <c r="BE123" s="185">
        <f>IF(N123="základní",J123,0)</f>
        <v>0</v>
      </c>
      <c r="BF123" s="185">
        <f>IF(N123="snížená",J123,0)</f>
        <v>0</v>
      </c>
      <c r="BG123" s="185">
        <f>IF(N123="zákl. přenesená",J123,0)</f>
        <v>0</v>
      </c>
      <c r="BH123" s="185">
        <f>IF(N123="sníž. přenesená",J123,0)</f>
        <v>0</v>
      </c>
      <c r="BI123" s="185">
        <f>IF(N123="nulová",J123,0)</f>
        <v>0</v>
      </c>
      <c r="BJ123" s="17" t="s">
        <v>79</v>
      </c>
      <c r="BK123" s="185">
        <f>ROUND(I123*H123,2)</f>
        <v>0</v>
      </c>
      <c r="BL123" s="17" t="s">
        <v>126</v>
      </c>
      <c r="BM123" s="184" t="s">
        <v>181</v>
      </c>
    </row>
    <row r="124" spans="1:65" s="2" customFormat="1" ht="19.5">
      <c r="A124" s="34"/>
      <c r="B124" s="35"/>
      <c r="C124" s="36"/>
      <c r="D124" s="186" t="s">
        <v>128</v>
      </c>
      <c r="E124" s="36"/>
      <c r="F124" s="187" t="s">
        <v>182</v>
      </c>
      <c r="G124" s="36"/>
      <c r="H124" s="36"/>
      <c r="I124" s="188"/>
      <c r="J124" s="36"/>
      <c r="K124" s="36"/>
      <c r="L124" s="39"/>
      <c r="M124" s="189"/>
      <c r="N124" s="190"/>
      <c r="O124" s="64"/>
      <c r="P124" s="64"/>
      <c r="Q124" s="64"/>
      <c r="R124" s="64"/>
      <c r="S124" s="64"/>
      <c r="T124" s="65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7" t="s">
        <v>128</v>
      </c>
      <c r="AU124" s="17" t="s">
        <v>82</v>
      </c>
    </row>
    <row r="125" spans="1:65" s="2" customFormat="1" ht="11.25">
      <c r="A125" s="34"/>
      <c r="B125" s="35"/>
      <c r="C125" s="36"/>
      <c r="D125" s="191" t="s">
        <v>130</v>
      </c>
      <c r="E125" s="36"/>
      <c r="F125" s="192" t="s">
        <v>183</v>
      </c>
      <c r="G125" s="36"/>
      <c r="H125" s="36"/>
      <c r="I125" s="188"/>
      <c r="J125" s="36"/>
      <c r="K125" s="36"/>
      <c r="L125" s="39"/>
      <c r="M125" s="189"/>
      <c r="N125" s="190"/>
      <c r="O125" s="64"/>
      <c r="P125" s="64"/>
      <c r="Q125" s="64"/>
      <c r="R125" s="64"/>
      <c r="S125" s="64"/>
      <c r="T125" s="65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7" t="s">
        <v>130</v>
      </c>
      <c r="AU125" s="17" t="s">
        <v>82</v>
      </c>
    </row>
    <row r="126" spans="1:65" s="13" customFormat="1" ht="11.25">
      <c r="B126" s="193"/>
      <c r="C126" s="194"/>
      <c r="D126" s="186" t="s">
        <v>132</v>
      </c>
      <c r="E126" s="195" t="s">
        <v>19</v>
      </c>
      <c r="F126" s="196" t="s">
        <v>184</v>
      </c>
      <c r="G126" s="194"/>
      <c r="H126" s="197">
        <v>42.24</v>
      </c>
      <c r="I126" s="198"/>
      <c r="J126" s="194"/>
      <c r="K126" s="194"/>
      <c r="L126" s="199"/>
      <c r="M126" s="200"/>
      <c r="N126" s="201"/>
      <c r="O126" s="201"/>
      <c r="P126" s="201"/>
      <c r="Q126" s="201"/>
      <c r="R126" s="201"/>
      <c r="S126" s="201"/>
      <c r="T126" s="202"/>
      <c r="AT126" s="203" t="s">
        <v>132</v>
      </c>
      <c r="AU126" s="203" t="s">
        <v>82</v>
      </c>
      <c r="AV126" s="13" t="s">
        <v>82</v>
      </c>
      <c r="AW126" s="13" t="s">
        <v>33</v>
      </c>
      <c r="AX126" s="13" t="s">
        <v>79</v>
      </c>
      <c r="AY126" s="203" t="s">
        <v>119</v>
      </c>
    </row>
    <row r="127" spans="1:65" s="2" customFormat="1" ht="21.75" customHeight="1">
      <c r="A127" s="34"/>
      <c r="B127" s="35"/>
      <c r="C127" s="173" t="s">
        <v>185</v>
      </c>
      <c r="D127" s="173" t="s">
        <v>121</v>
      </c>
      <c r="E127" s="174" t="s">
        <v>186</v>
      </c>
      <c r="F127" s="175" t="s">
        <v>187</v>
      </c>
      <c r="G127" s="176" t="s">
        <v>157</v>
      </c>
      <c r="H127" s="177">
        <v>269.5</v>
      </c>
      <c r="I127" s="178"/>
      <c r="J127" s="179">
        <f>ROUND(I127*H127,2)</f>
        <v>0</v>
      </c>
      <c r="K127" s="175" t="s">
        <v>125</v>
      </c>
      <c r="L127" s="39"/>
      <c r="M127" s="180" t="s">
        <v>19</v>
      </c>
      <c r="N127" s="181" t="s">
        <v>42</v>
      </c>
      <c r="O127" s="64"/>
      <c r="P127" s="182">
        <f>O127*H127</f>
        <v>0</v>
      </c>
      <c r="Q127" s="182">
        <v>0</v>
      </c>
      <c r="R127" s="182">
        <f>Q127*H127</f>
        <v>0</v>
      </c>
      <c r="S127" s="182">
        <v>0</v>
      </c>
      <c r="T127" s="183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84" t="s">
        <v>126</v>
      </c>
      <c r="AT127" s="184" t="s">
        <v>121</v>
      </c>
      <c r="AU127" s="184" t="s">
        <v>82</v>
      </c>
      <c r="AY127" s="17" t="s">
        <v>119</v>
      </c>
      <c r="BE127" s="185">
        <f>IF(N127="základní",J127,0)</f>
        <v>0</v>
      </c>
      <c r="BF127" s="185">
        <f>IF(N127="snížená",J127,0)</f>
        <v>0</v>
      </c>
      <c r="BG127" s="185">
        <f>IF(N127="zákl. přenesená",J127,0)</f>
        <v>0</v>
      </c>
      <c r="BH127" s="185">
        <f>IF(N127="sníž. přenesená",J127,0)</f>
        <v>0</v>
      </c>
      <c r="BI127" s="185">
        <f>IF(N127="nulová",J127,0)</f>
        <v>0</v>
      </c>
      <c r="BJ127" s="17" t="s">
        <v>79</v>
      </c>
      <c r="BK127" s="185">
        <f>ROUND(I127*H127,2)</f>
        <v>0</v>
      </c>
      <c r="BL127" s="17" t="s">
        <v>126</v>
      </c>
      <c r="BM127" s="184" t="s">
        <v>188</v>
      </c>
    </row>
    <row r="128" spans="1:65" s="2" customFormat="1" ht="19.5">
      <c r="A128" s="34"/>
      <c r="B128" s="35"/>
      <c r="C128" s="36"/>
      <c r="D128" s="186" t="s">
        <v>128</v>
      </c>
      <c r="E128" s="36"/>
      <c r="F128" s="187" t="s">
        <v>189</v>
      </c>
      <c r="G128" s="36"/>
      <c r="H128" s="36"/>
      <c r="I128" s="188"/>
      <c r="J128" s="36"/>
      <c r="K128" s="36"/>
      <c r="L128" s="39"/>
      <c r="M128" s="189"/>
      <c r="N128" s="190"/>
      <c r="O128" s="64"/>
      <c r="P128" s="64"/>
      <c r="Q128" s="64"/>
      <c r="R128" s="64"/>
      <c r="S128" s="64"/>
      <c r="T128" s="65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7" t="s">
        <v>128</v>
      </c>
      <c r="AU128" s="17" t="s">
        <v>82</v>
      </c>
    </row>
    <row r="129" spans="1:65" s="2" customFormat="1" ht="11.25">
      <c r="A129" s="34"/>
      <c r="B129" s="35"/>
      <c r="C129" s="36"/>
      <c r="D129" s="191" t="s">
        <v>130</v>
      </c>
      <c r="E129" s="36"/>
      <c r="F129" s="192" t="s">
        <v>190</v>
      </c>
      <c r="G129" s="36"/>
      <c r="H129" s="36"/>
      <c r="I129" s="188"/>
      <c r="J129" s="36"/>
      <c r="K129" s="36"/>
      <c r="L129" s="39"/>
      <c r="M129" s="189"/>
      <c r="N129" s="190"/>
      <c r="O129" s="64"/>
      <c r="P129" s="64"/>
      <c r="Q129" s="64"/>
      <c r="R129" s="64"/>
      <c r="S129" s="64"/>
      <c r="T129" s="65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7" t="s">
        <v>130</v>
      </c>
      <c r="AU129" s="17" t="s">
        <v>82</v>
      </c>
    </row>
    <row r="130" spans="1:65" s="13" customFormat="1" ht="11.25">
      <c r="B130" s="193"/>
      <c r="C130" s="194"/>
      <c r="D130" s="186" t="s">
        <v>132</v>
      </c>
      <c r="E130" s="195" t="s">
        <v>19</v>
      </c>
      <c r="F130" s="196" t="s">
        <v>191</v>
      </c>
      <c r="G130" s="194"/>
      <c r="H130" s="197">
        <v>269.5</v>
      </c>
      <c r="I130" s="198"/>
      <c r="J130" s="194"/>
      <c r="K130" s="194"/>
      <c r="L130" s="199"/>
      <c r="M130" s="200"/>
      <c r="N130" s="201"/>
      <c r="O130" s="201"/>
      <c r="P130" s="201"/>
      <c r="Q130" s="201"/>
      <c r="R130" s="201"/>
      <c r="S130" s="201"/>
      <c r="T130" s="202"/>
      <c r="AT130" s="203" t="s">
        <v>132</v>
      </c>
      <c r="AU130" s="203" t="s">
        <v>82</v>
      </c>
      <c r="AV130" s="13" t="s">
        <v>82</v>
      </c>
      <c r="AW130" s="13" t="s">
        <v>33</v>
      </c>
      <c r="AX130" s="13" t="s">
        <v>79</v>
      </c>
      <c r="AY130" s="203" t="s">
        <v>119</v>
      </c>
    </row>
    <row r="131" spans="1:65" s="2" customFormat="1" ht="24.2" customHeight="1">
      <c r="A131" s="34"/>
      <c r="B131" s="35"/>
      <c r="C131" s="173" t="s">
        <v>192</v>
      </c>
      <c r="D131" s="173" t="s">
        <v>121</v>
      </c>
      <c r="E131" s="174" t="s">
        <v>193</v>
      </c>
      <c r="F131" s="175" t="s">
        <v>194</v>
      </c>
      <c r="G131" s="176" t="s">
        <v>157</v>
      </c>
      <c r="H131" s="177">
        <v>3503.5</v>
      </c>
      <c r="I131" s="178"/>
      <c r="J131" s="179">
        <f>ROUND(I131*H131,2)</f>
        <v>0</v>
      </c>
      <c r="K131" s="175" t="s">
        <v>125</v>
      </c>
      <c r="L131" s="39"/>
      <c r="M131" s="180" t="s">
        <v>19</v>
      </c>
      <c r="N131" s="181" t="s">
        <v>42</v>
      </c>
      <c r="O131" s="64"/>
      <c r="P131" s="182">
        <f>O131*H131</f>
        <v>0</v>
      </c>
      <c r="Q131" s="182">
        <v>0</v>
      </c>
      <c r="R131" s="182">
        <f>Q131*H131</f>
        <v>0</v>
      </c>
      <c r="S131" s="182">
        <v>0</v>
      </c>
      <c r="T131" s="183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4" t="s">
        <v>126</v>
      </c>
      <c r="AT131" s="184" t="s">
        <v>121</v>
      </c>
      <c r="AU131" s="184" t="s">
        <v>82</v>
      </c>
      <c r="AY131" s="17" t="s">
        <v>119</v>
      </c>
      <c r="BE131" s="185">
        <f>IF(N131="základní",J131,0)</f>
        <v>0</v>
      </c>
      <c r="BF131" s="185">
        <f>IF(N131="snížená",J131,0)</f>
        <v>0</v>
      </c>
      <c r="BG131" s="185">
        <f>IF(N131="zákl. přenesená",J131,0)</f>
        <v>0</v>
      </c>
      <c r="BH131" s="185">
        <f>IF(N131="sníž. přenesená",J131,0)</f>
        <v>0</v>
      </c>
      <c r="BI131" s="185">
        <f>IF(N131="nulová",J131,0)</f>
        <v>0</v>
      </c>
      <c r="BJ131" s="17" t="s">
        <v>79</v>
      </c>
      <c r="BK131" s="185">
        <f>ROUND(I131*H131,2)</f>
        <v>0</v>
      </c>
      <c r="BL131" s="17" t="s">
        <v>126</v>
      </c>
      <c r="BM131" s="184" t="s">
        <v>195</v>
      </c>
    </row>
    <row r="132" spans="1:65" s="2" customFormat="1" ht="19.5">
      <c r="A132" s="34"/>
      <c r="B132" s="35"/>
      <c r="C132" s="36"/>
      <c r="D132" s="186" t="s">
        <v>128</v>
      </c>
      <c r="E132" s="36"/>
      <c r="F132" s="187" t="s">
        <v>196</v>
      </c>
      <c r="G132" s="36"/>
      <c r="H132" s="36"/>
      <c r="I132" s="188"/>
      <c r="J132" s="36"/>
      <c r="K132" s="36"/>
      <c r="L132" s="39"/>
      <c r="M132" s="189"/>
      <c r="N132" s="190"/>
      <c r="O132" s="64"/>
      <c r="P132" s="64"/>
      <c r="Q132" s="64"/>
      <c r="R132" s="64"/>
      <c r="S132" s="64"/>
      <c r="T132" s="65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7" t="s">
        <v>128</v>
      </c>
      <c r="AU132" s="17" t="s">
        <v>82</v>
      </c>
    </row>
    <row r="133" spans="1:65" s="2" customFormat="1" ht="11.25">
      <c r="A133" s="34"/>
      <c r="B133" s="35"/>
      <c r="C133" s="36"/>
      <c r="D133" s="191" t="s">
        <v>130</v>
      </c>
      <c r="E133" s="36"/>
      <c r="F133" s="192" t="s">
        <v>197</v>
      </c>
      <c r="G133" s="36"/>
      <c r="H133" s="36"/>
      <c r="I133" s="188"/>
      <c r="J133" s="36"/>
      <c r="K133" s="36"/>
      <c r="L133" s="39"/>
      <c r="M133" s="189"/>
      <c r="N133" s="190"/>
      <c r="O133" s="64"/>
      <c r="P133" s="64"/>
      <c r="Q133" s="64"/>
      <c r="R133" s="64"/>
      <c r="S133" s="64"/>
      <c r="T133" s="65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7" t="s">
        <v>130</v>
      </c>
      <c r="AU133" s="17" t="s">
        <v>82</v>
      </c>
    </row>
    <row r="134" spans="1:65" s="13" customFormat="1" ht="11.25">
      <c r="B134" s="193"/>
      <c r="C134" s="194"/>
      <c r="D134" s="186" t="s">
        <v>132</v>
      </c>
      <c r="E134" s="195" t="s">
        <v>19</v>
      </c>
      <c r="F134" s="196" t="s">
        <v>198</v>
      </c>
      <c r="G134" s="194"/>
      <c r="H134" s="197">
        <v>3503.5</v>
      </c>
      <c r="I134" s="198"/>
      <c r="J134" s="194"/>
      <c r="K134" s="194"/>
      <c r="L134" s="199"/>
      <c r="M134" s="200"/>
      <c r="N134" s="201"/>
      <c r="O134" s="201"/>
      <c r="P134" s="201"/>
      <c r="Q134" s="201"/>
      <c r="R134" s="201"/>
      <c r="S134" s="201"/>
      <c r="T134" s="202"/>
      <c r="AT134" s="203" t="s">
        <v>132</v>
      </c>
      <c r="AU134" s="203" t="s">
        <v>82</v>
      </c>
      <c r="AV134" s="13" t="s">
        <v>82</v>
      </c>
      <c r="AW134" s="13" t="s">
        <v>33</v>
      </c>
      <c r="AX134" s="13" t="s">
        <v>79</v>
      </c>
      <c r="AY134" s="203" t="s">
        <v>119</v>
      </c>
    </row>
    <row r="135" spans="1:65" s="2" customFormat="1" ht="16.5" customHeight="1">
      <c r="A135" s="34"/>
      <c r="B135" s="35"/>
      <c r="C135" s="173" t="s">
        <v>199</v>
      </c>
      <c r="D135" s="173" t="s">
        <v>121</v>
      </c>
      <c r="E135" s="174" t="s">
        <v>200</v>
      </c>
      <c r="F135" s="175" t="s">
        <v>201</v>
      </c>
      <c r="G135" s="176" t="s">
        <v>157</v>
      </c>
      <c r="H135" s="177">
        <v>9.4</v>
      </c>
      <c r="I135" s="178"/>
      <c r="J135" s="179">
        <f>ROUND(I135*H135,2)</f>
        <v>0</v>
      </c>
      <c r="K135" s="175" t="s">
        <v>125</v>
      </c>
      <c r="L135" s="39"/>
      <c r="M135" s="180" t="s">
        <v>19</v>
      </c>
      <c r="N135" s="181" t="s">
        <v>42</v>
      </c>
      <c r="O135" s="64"/>
      <c r="P135" s="182">
        <f>O135*H135</f>
        <v>0</v>
      </c>
      <c r="Q135" s="182">
        <v>0</v>
      </c>
      <c r="R135" s="182">
        <f>Q135*H135</f>
        <v>0</v>
      </c>
      <c r="S135" s="182">
        <v>0</v>
      </c>
      <c r="T135" s="183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4" t="s">
        <v>126</v>
      </c>
      <c r="AT135" s="184" t="s">
        <v>121</v>
      </c>
      <c r="AU135" s="184" t="s">
        <v>82</v>
      </c>
      <c r="AY135" s="17" t="s">
        <v>119</v>
      </c>
      <c r="BE135" s="185">
        <f>IF(N135="základní",J135,0)</f>
        <v>0</v>
      </c>
      <c r="BF135" s="185">
        <f>IF(N135="snížená",J135,0)</f>
        <v>0</v>
      </c>
      <c r="BG135" s="185">
        <f>IF(N135="zákl. přenesená",J135,0)</f>
        <v>0</v>
      </c>
      <c r="BH135" s="185">
        <f>IF(N135="sníž. přenesená",J135,0)</f>
        <v>0</v>
      </c>
      <c r="BI135" s="185">
        <f>IF(N135="nulová",J135,0)</f>
        <v>0</v>
      </c>
      <c r="BJ135" s="17" t="s">
        <v>79</v>
      </c>
      <c r="BK135" s="185">
        <f>ROUND(I135*H135,2)</f>
        <v>0</v>
      </c>
      <c r="BL135" s="17" t="s">
        <v>126</v>
      </c>
      <c r="BM135" s="184" t="s">
        <v>202</v>
      </c>
    </row>
    <row r="136" spans="1:65" s="2" customFormat="1" ht="19.5">
      <c r="A136" s="34"/>
      <c r="B136" s="35"/>
      <c r="C136" s="36"/>
      <c r="D136" s="186" t="s">
        <v>128</v>
      </c>
      <c r="E136" s="36"/>
      <c r="F136" s="187" t="s">
        <v>203</v>
      </c>
      <c r="G136" s="36"/>
      <c r="H136" s="36"/>
      <c r="I136" s="188"/>
      <c r="J136" s="36"/>
      <c r="K136" s="36"/>
      <c r="L136" s="39"/>
      <c r="M136" s="189"/>
      <c r="N136" s="190"/>
      <c r="O136" s="64"/>
      <c r="P136" s="64"/>
      <c r="Q136" s="64"/>
      <c r="R136" s="64"/>
      <c r="S136" s="64"/>
      <c r="T136" s="65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7" t="s">
        <v>128</v>
      </c>
      <c r="AU136" s="17" t="s">
        <v>82</v>
      </c>
    </row>
    <row r="137" spans="1:65" s="2" customFormat="1" ht="11.25">
      <c r="A137" s="34"/>
      <c r="B137" s="35"/>
      <c r="C137" s="36"/>
      <c r="D137" s="191" t="s">
        <v>130</v>
      </c>
      <c r="E137" s="36"/>
      <c r="F137" s="192" t="s">
        <v>204</v>
      </c>
      <c r="G137" s="36"/>
      <c r="H137" s="36"/>
      <c r="I137" s="188"/>
      <c r="J137" s="36"/>
      <c r="K137" s="36"/>
      <c r="L137" s="39"/>
      <c r="M137" s="189"/>
      <c r="N137" s="190"/>
      <c r="O137" s="64"/>
      <c r="P137" s="64"/>
      <c r="Q137" s="64"/>
      <c r="R137" s="64"/>
      <c r="S137" s="64"/>
      <c r="T137" s="65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7" t="s">
        <v>130</v>
      </c>
      <c r="AU137" s="17" t="s">
        <v>82</v>
      </c>
    </row>
    <row r="138" spans="1:65" s="13" customFormat="1" ht="11.25">
      <c r="B138" s="193"/>
      <c r="C138" s="194"/>
      <c r="D138" s="186" t="s">
        <v>132</v>
      </c>
      <c r="E138" s="195" t="s">
        <v>19</v>
      </c>
      <c r="F138" s="196" t="s">
        <v>205</v>
      </c>
      <c r="G138" s="194"/>
      <c r="H138" s="197">
        <v>9.4</v>
      </c>
      <c r="I138" s="198"/>
      <c r="J138" s="194"/>
      <c r="K138" s="194"/>
      <c r="L138" s="199"/>
      <c r="M138" s="200"/>
      <c r="N138" s="201"/>
      <c r="O138" s="201"/>
      <c r="P138" s="201"/>
      <c r="Q138" s="201"/>
      <c r="R138" s="201"/>
      <c r="S138" s="201"/>
      <c r="T138" s="202"/>
      <c r="AT138" s="203" t="s">
        <v>132</v>
      </c>
      <c r="AU138" s="203" t="s">
        <v>82</v>
      </c>
      <c r="AV138" s="13" t="s">
        <v>82</v>
      </c>
      <c r="AW138" s="13" t="s">
        <v>33</v>
      </c>
      <c r="AX138" s="13" t="s">
        <v>79</v>
      </c>
      <c r="AY138" s="203" t="s">
        <v>119</v>
      </c>
    </row>
    <row r="139" spans="1:65" s="2" customFormat="1" ht="16.5" customHeight="1">
      <c r="A139" s="34"/>
      <c r="B139" s="35"/>
      <c r="C139" s="173" t="s">
        <v>206</v>
      </c>
      <c r="D139" s="173" t="s">
        <v>121</v>
      </c>
      <c r="E139" s="174" t="s">
        <v>207</v>
      </c>
      <c r="F139" s="175" t="s">
        <v>208</v>
      </c>
      <c r="G139" s="176" t="s">
        <v>157</v>
      </c>
      <c r="H139" s="177">
        <v>27.5</v>
      </c>
      <c r="I139" s="178"/>
      <c r="J139" s="179">
        <f>ROUND(I139*H139,2)</f>
        <v>0</v>
      </c>
      <c r="K139" s="175" t="s">
        <v>125</v>
      </c>
      <c r="L139" s="39"/>
      <c r="M139" s="180" t="s">
        <v>19</v>
      </c>
      <c r="N139" s="181" t="s">
        <v>42</v>
      </c>
      <c r="O139" s="64"/>
      <c r="P139" s="182">
        <f>O139*H139</f>
        <v>0</v>
      </c>
      <c r="Q139" s="182">
        <v>0</v>
      </c>
      <c r="R139" s="182">
        <f>Q139*H139</f>
        <v>0</v>
      </c>
      <c r="S139" s="182">
        <v>0</v>
      </c>
      <c r="T139" s="183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4" t="s">
        <v>126</v>
      </c>
      <c r="AT139" s="184" t="s">
        <v>121</v>
      </c>
      <c r="AU139" s="184" t="s">
        <v>82</v>
      </c>
      <c r="AY139" s="17" t="s">
        <v>119</v>
      </c>
      <c r="BE139" s="185">
        <f>IF(N139="základní",J139,0)</f>
        <v>0</v>
      </c>
      <c r="BF139" s="185">
        <f>IF(N139="snížená",J139,0)</f>
        <v>0</v>
      </c>
      <c r="BG139" s="185">
        <f>IF(N139="zákl. přenesená",J139,0)</f>
        <v>0</v>
      </c>
      <c r="BH139" s="185">
        <f>IF(N139="sníž. přenesená",J139,0)</f>
        <v>0</v>
      </c>
      <c r="BI139" s="185">
        <f>IF(N139="nulová",J139,0)</f>
        <v>0</v>
      </c>
      <c r="BJ139" s="17" t="s">
        <v>79</v>
      </c>
      <c r="BK139" s="185">
        <f>ROUND(I139*H139,2)</f>
        <v>0</v>
      </c>
      <c r="BL139" s="17" t="s">
        <v>126</v>
      </c>
      <c r="BM139" s="184" t="s">
        <v>209</v>
      </c>
    </row>
    <row r="140" spans="1:65" s="2" customFormat="1" ht="19.5">
      <c r="A140" s="34"/>
      <c r="B140" s="35"/>
      <c r="C140" s="36"/>
      <c r="D140" s="186" t="s">
        <v>128</v>
      </c>
      <c r="E140" s="36"/>
      <c r="F140" s="187" t="s">
        <v>210</v>
      </c>
      <c r="G140" s="36"/>
      <c r="H140" s="36"/>
      <c r="I140" s="188"/>
      <c r="J140" s="36"/>
      <c r="K140" s="36"/>
      <c r="L140" s="39"/>
      <c r="M140" s="189"/>
      <c r="N140" s="190"/>
      <c r="O140" s="64"/>
      <c r="P140" s="64"/>
      <c r="Q140" s="64"/>
      <c r="R140" s="64"/>
      <c r="S140" s="64"/>
      <c r="T140" s="65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7" t="s">
        <v>128</v>
      </c>
      <c r="AU140" s="17" t="s">
        <v>82</v>
      </c>
    </row>
    <row r="141" spans="1:65" s="2" customFormat="1" ht="11.25">
      <c r="A141" s="34"/>
      <c r="B141" s="35"/>
      <c r="C141" s="36"/>
      <c r="D141" s="191" t="s">
        <v>130</v>
      </c>
      <c r="E141" s="36"/>
      <c r="F141" s="192" t="s">
        <v>211</v>
      </c>
      <c r="G141" s="36"/>
      <c r="H141" s="36"/>
      <c r="I141" s="188"/>
      <c r="J141" s="36"/>
      <c r="K141" s="36"/>
      <c r="L141" s="39"/>
      <c r="M141" s="189"/>
      <c r="N141" s="190"/>
      <c r="O141" s="64"/>
      <c r="P141" s="64"/>
      <c r="Q141" s="64"/>
      <c r="R141" s="64"/>
      <c r="S141" s="64"/>
      <c r="T141" s="65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7" t="s">
        <v>130</v>
      </c>
      <c r="AU141" s="17" t="s">
        <v>82</v>
      </c>
    </row>
    <row r="142" spans="1:65" s="13" customFormat="1" ht="11.25">
      <c r="B142" s="193"/>
      <c r="C142" s="194"/>
      <c r="D142" s="186" t="s">
        <v>132</v>
      </c>
      <c r="E142" s="195" t="s">
        <v>19</v>
      </c>
      <c r="F142" s="196" t="s">
        <v>212</v>
      </c>
      <c r="G142" s="194"/>
      <c r="H142" s="197">
        <v>10.7</v>
      </c>
      <c r="I142" s="198"/>
      <c r="J142" s="194"/>
      <c r="K142" s="194"/>
      <c r="L142" s="199"/>
      <c r="M142" s="200"/>
      <c r="N142" s="201"/>
      <c r="O142" s="201"/>
      <c r="P142" s="201"/>
      <c r="Q142" s="201"/>
      <c r="R142" s="201"/>
      <c r="S142" s="201"/>
      <c r="T142" s="202"/>
      <c r="AT142" s="203" t="s">
        <v>132</v>
      </c>
      <c r="AU142" s="203" t="s">
        <v>82</v>
      </c>
      <c r="AV142" s="13" t="s">
        <v>82</v>
      </c>
      <c r="AW142" s="13" t="s">
        <v>33</v>
      </c>
      <c r="AX142" s="13" t="s">
        <v>71</v>
      </c>
      <c r="AY142" s="203" t="s">
        <v>119</v>
      </c>
    </row>
    <row r="143" spans="1:65" s="13" customFormat="1" ht="11.25">
      <c r="B143" s="193"/>
      <c r="C143" s="194"/>
      <c r="D143" s="186" t="s">
        <v>132</v>
      </c>
      <c r="E143" s="195" t="s">
        <v>19</v>
      </c>
      <c r="F143" s="196" t="s">
        <v>213</v>
      </c>
      <c r="G143" s="194"/>
      <c r="H143" s="197">
        <v>16.8</v>
      </c>
      <c r="I143" s="198"/>
      <c r="J143" s="194"/>
      <c r="K143" s="194"/>
      <c r="L143" s="199"/>
      <c r="M143" s="200"/>
      <c r="N143" s="201"/>
      <c r="O143" s="201"/>
      <c r="P143" s="201"/>
      <c r="Q143" s="201"/>
      <c r="R143" s="201"/>
      <c r="S143" s="201"/>
      <c r="T143" s="202"/>
      <c r="AT143" s="203" t="s">
        <v>132</v>
      </c>
      <c r="AU143" s="203" t="s">
        <v>82</v>
      </c>
      <c r="AV143" s="13" t="s">
        <v>82</v>
      </c>
      <c r="AW143" s="13" t="s">
        <v>33</v>
      </c>
      <c r="AX143" s="13" t="s">
        <v>71</v>
      </c>
      <c r="AY143" s="203" t="s">
        <v>119</v>
      </c>
    </row>
    <row r="144" spans="1:65" s="2" customFormat="1" ht="16.5" customHeight="1">
      <c r="A144" s="34"/>
      <c r="B144" s="35"/>
      <c r="C144" s="173" t="s">
        <v>214</v>
      </c>
      <c r="D144" s="173" t="s">
        <v>121</v>
      </c>
      <c r="E144" s="174" t="s">
        <v>215</v>
      </c>
      <c r="F144" s="175" t="s">
        <v>216</v>
      </c>
      <c r="G144" s="176" t="s">
        <v>217</v>
      </c>
      <c r="H144" s="177">
        <v>485.1</v>
      </c>
      <c r="I144" s="178"/>
      <c r="J144" s="179">
        <f>ROUND(I144*H144,2)</f>
        <v>0</v>
      </c>
      <c r="K144" s="175" t="s">
        <v>125</v>
      </c>
      <c r="L144" s="39"/>
      <c r="M144" s="180" t="s">
        <v>19</v>
      </c>
      <c r="N144" s="181" t="s">
        <v>42</v>
      </c>
      <c r="O144" s="64"/>
      <c r="P144" s="182">
        <f>O144*H144</f>
        <v>0</v>
      </c>
      <c r="Q144" s="182">
        <v>0</v>
      </c>
      <c r="R144" s="182">
        <f>Q144*H144</f>
        <v>0</v>
      </c>
      <c r="S144" s="182">
        <v>0</v>
      </c>
      <c r="T144" s="183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84" t="s">
        <v>126</v>
      </c>
      <c r="AT144" s="184" t="s">
        <v>121</v>
      </c>
      <c r="AU144" s="184" t="s">
        <v>82</v>
      </c>
      <c r="AY144" s="17" t="s">
        <v>119</v>
      </c>
      <c r="BE144" s="185">
        <f>IF(N144="základní",J144,0)</f>
        <v>0</v>
      </c>
      <c r="BF144" s="185">
        <f>IF(N144="snížená",J144,0)</f>
        <v>0</v>
      </c>
      <c r="BG144" s="185">
        <f>IF(N144="zákl. přenesená",J144,0)</f>
        <v>0</v>
      </c>
      <c r="BH144" s="185">
        <f>IF(N144="sníž. přenesená",J144,0)</f>
        <v>0</v>
      </c>
      <c r="BI144" s="185">
        <f>IF(N144="nulová",J144,0)</f>
        <v>0</v>
      </c>
      <c r="BJ144" s="17" t="s">
        <v>79</v>
      </c>
      <c r="BK144" s="185">
        <f>ROUND(I144*H144,2)</f>
        <v>0</v>
      </c>
      <c r="BL144" s="17" t="s">
        <v>126</v>
      </c>
      <c r="BM144" s="184" t="s">
        <v>218</v>
      </c>
    </row>
    <row r="145" spans="1:65" s="2" customFormat="1" ht="19.5">
      <c r="A145" s="34"/>
      <c r="B145" s="35"/>
      <c r="C145" s="36"/>
      <c r="D145" s="186" t="s">
        <v>128</v>
      </c>
      <c r="E145" s="36"/>
      <c r="F145" s="187" t="s">
        <v>219</v>
      </c>
      <c r="G145" s="36"/>
      <c r="H145" s="36"/>
      <c r="I145" s="188"/>
      <c r="J145" s="36"/>
      <c r="K145" s="36"/>
      <c r="L145" s="39"/>
      <c r="M145" s="189"/>
      <c r="N145" s="190"/>
      <c r="O145" s="64"/>
      <c r="P145" s="64"/>
      <c r="Q145" s="64"/>
      <c r="R145" s="64"/>
      <c r="S145" s="64"/>
      <c r="T145" s="65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7" t="s">
        <v>128</v>
      </c>
      <c r="AU145" s="17" t="s">
        <v>82</v>
      </c>
    </row>
    <row r="146" spans="1:65" s="2" customFormat="1" ht="11.25">
      <c r="A146" s="34"/>
      <c r="B146" s="35"/>
      <c r="C146" s="36"/>
      <c r="D146" s="191" t="s">
        <v>130</v>
      </c>
      <c r="E146" s="36"/>
      <c r="F146" s="192" t="s">
        <v>220</v>
      </c>
      <c r="G146" s="36"/>
      <c r="H146" s="36"/>
      <c r="I146" s="188"/>
      <c r="J146" s="36"/>
      <c r="K146" s="36"/>
      <c r="L146" s="39"/>
      <c r="M146" s="189"/>
      <c r="N146" s="190"/>
      <c r="O146" s="64"/>
      <c r="P146" s="64"/>
      <c r="Q146" s="64"/>
      <c r="R146" s="64"/>
      <c r="S146" s="64"/>
      <c r="T146" s="65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7" t="s">
        <v>130</v>
      </c>
      <c r="AU146" s="17" t="s">
        <v>82</v>
      </c>
    </row>
    <row r="147" spans="1:65" s="13" customFormat="1" ht="11.25">
      <c r="B147" s="193"/>
      <c r="C147" s="194"/>
      <c r="D147" s="186" t="s">
        <v>132</v>
      </c>
      <c r="E147" s="195" t="s">
        <v>19</v>
      </c>
      <c r="F147" s="196" t="s">
        <v>221</v>
      </c>
      <c r="G147" s="194"/>
      <c r="H147" s="197">
        <v>485.1</v>
      </c>
      <c r="I147" s="198"/>
      <c r="J147" s="194"/>
      <c r="K147" s="194"/>
      <c r="L147" s="199"/>
      <c r="M147" s="200"/>
      <c r="N147" s="201"/>
      <c r="O147" s="201"/>
      <c r="P147" s="201"/>
      <c r="Q147" s="201"/>
      <c r="R147" s="201"/>
      <c r="S147" s="201"/>
      <c r="T147" s="202"/>
      <c r="AT147" s="203" t="s">
        <v>132</v>
      </c>
      <c r="AU147" s="203" t="s">
        <v>82</v>
      </c>
      <c r="AV147" s="13" t="s">
        <v>82</v>
      </c>
      <c r="AW147" s="13" t="s">
        <v>33</v>
      </c>
      <c r="AX147" s="13" t="s">
        <v>79</v>
      </c>
      <c r="AY147" s="203" t="s">
        <v>119</v>
      </c>
    </row>
    <row r="148" spans="1:65" s="2" customFormat="1" ht="16.5" customHeight="1">
      <c r="A148" s="34"/>
      <c r="B148" s="35"/>
      <c r="C148" s="173" t="s">
        <v>222</v>
      </c>
      <c r="D148" s="173" t="s">
        <v>121</v>
      </c>
      <c r="E148" s="174" t="s">
        <v>223</v>
      </c>
      <c r="F148" s="175" t="s">
        <v>224</v>
      </c>
      <c r="G148" s="176" t="s">
        <v>157</v>
      </c>
      <c r="H148" s="177">
        <v>269.5</v>
      </c>
      <c r="I148" s="178"/>
      <c r="J148" s="179">
        <f>ROUND(I148*H148,2)</f>
        <v>0</v>
      </c>
      <c r="K148" s="175" t="s">
        <v>125</v>
      </c>
      <c r="L148" s="39"/>
      <c r="M148" s="180" t="s">
        <v>19</v>
      </c>
      <c r="N148" s="181" t="s">
        <v>42</v>
      </c>
      <c r="O148" s="64"/>
      <c r="P148" s="182">
        <f>O148*H148</f>
        <v>0</v>
      </c>
      <c r="Q148" s="182">
        <v>0</v>
      </c>
      <c r="R148" s="182">
        <f>Q148*H148</f>
        <v>0</v>
      </c>
      <c r="S148" s="182">
        <v>0</v>
      </c>
      <c r="T148" s="183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84" t="s">
        <v>126</v>
      </c>
      <c r="AT148" s="184" t="s">
        <v>121</v>
      </c>
      <c r="AU148" s="184" t="s">
        <v>82</v>
      </c>
      <c r="AY148" s="17" t="s">
        <v>119</v>
      </c>
      <c r="BE148" s="185">
        <f>IF(N148="základní",J148,0)</f>
        <v>0</v>
      </c>
      <c r="BF148" s="185">
        <f>IF(N148="snížená",J148,0)</f>
        <v>0</v>
      </c>
      <c r="BG148" s="185">
        <f>IF(N148="zákl. přenesená",J148,0)</f>
        <v>0</v>
      </c>
      <c r="BH148" s="185">
        <f>IF(N148="sníž. přenesená",J148,0)</f>
        <v>0</v>
      </c>
      <c r="BI148" s="185">
        <f>IF(N148="nulová",J148,0)</f>
        <v>0</v>
      </c>
      <c r="BJ148" s="17" t="s">
        <v>79</v>
      </c>
      <c r="BK148" s="185">
        <f>ROUND(I148*H148,2)</f>
        <v>0</v>
      </c>
      <c r="BL148" s="17" t="s">
        <v>126</v>
      </c>
      <c r="BM148" s="184" t="s">
        <v>225</v>
      </c>
    </row>
    <row r="149" spans="1:65" s="2" customFormat="1" ht="11.25">
      <c r="A149" s="34"/>
      <c r="B149" s="35"/>
      <c r="C149" s="36"/>
      <c r="D149" s="186" t="s">
        <v>128</v>
      </c>
      <c r="E149" s="36"/>
      <c r="F149" s="187" t="s">
        <v>226</v>
      </c>
      <c r="G149" s="36"/>
      <c r="H149" s="36"/>
      <c r="I149" s="188"/>
      <c r="J149" s="36"/>
      <c r="K149" s="36"/>
      <c r="L149" s="39"/>
      <c r="M149" s="189"/>
      <c r="N149" s="190"/>
      <c r="O149" s="64"/>
      <c r="P149" s="64"/>
      <c r="Q149" s="64"/>
      <c r="R149" s="64"/>
      <c r="S149" s="64"/>
      <c r="T149" s="65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7" t="s">
        <v>128</v>
      </c>
      <c r="AU149" s="17" t="s">
        <v>82</v>
      </c>
    </row>
    <row r="150" spans="1:65" s="2" customFormat="1" ht="11.25">
      <c r="A150" s="34"/>
      <c r="B150" s="35"/>
      <c r="C150" s="36"/>
      <c r="D150" s="191" t="s">
        <v>130</v>
      </c>
      <c r="E150" s="36"/>
      <c r="F150" s="192" t="s">
        <v>227</v>
      </c>
      <c r="G150" s="36"/>
      <c r="H150" s="36"/>
      <c r="I150" s="188"/>
      <c r="J150" s="36"/>
      <c r="K150" s="36"/>
      <c r="L150" s="39"/>
      <c r="M150" s="189"/>
      <c r="N150" s="190"/>
      <c r="O150" s="64"/>
      <c r="P150" s="64"/>
      <c r="Q150" s="64"/>
      <c r="R150" s="64"/>
      <c r="S150" s="64"/>
      <c r="T150" s="65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7" t="s">
        <v>130</v>
      </c>
      <c r="AU150" s="17" t="s">
        <v>82</v>
      </c>
    </row>
    <row r="151" spans="1:65" s="13" customFormat="1" ht="11.25">
      <c r="B151" s="193"/>
      <c r="C151" s="194"/>
      <c r="D151" s="186" t="s">
        <v>132</v>
      </c>
      <c r="E151" s="195" t="s">
        <v>19</v>
      </c>
      <c r="F151" s="196" t="s">
        <v>228</v>
      </c>
      <c r="G151" s="194"/>
      <c r="H151" s="197">
        <v>269.5</v>
      </c>
      <c r="I151" s="198"/>
      <c r="J151" s="194"/>
      <c r="K151" s="194"/>
      <c r="L151" s="199"/>
      <c r="M151" s="200"/>
      <c r="N151" s="201"/>
      <c r="O151" s="201"/>
      <c r="P151" s="201"/>
      <c r="Q151" s="201"/>
      <c r="R151" s="201"/>
      <c r="S151" s="201"/>
      <c r="T151" s="202"/>
      <c r="AT151" s="203" t="s">
        <v>132</v>
      </c>
      <c r="AU151" s="203" t="s">
        <v>82</v>
      </c>
      <c r="AV151" s="13" t="s">
        <v>82</v>
      </c>
      <c r="AW151" s="13" t="s">
        <v>33</v>
      </c>
      <c r="AX151" s="13" t="s">
        <v>79</v>
      </c>
      <c r="AY151" s="203" t="s">
        <v>119</v>
      </c>
    </row>
    <row r="152" spans="1:65" s="2" customFormat="1" ht="16.5" customHeight="1">
      <c r="A152" s="34"/>
      <c r="B152" s="35"/>
      <c r="C152" s="173" t="s">
        <v>8</v>
      </c>
      <c r="D152" s="173" t="s">
        <v>121</v>
      </c>
      <c r="E152" s="174" t="s">
        <v>229</v>
      </c>
      <c r="F152" s="175" t="s">
        <v>230</v>
      </c>
      <c r="G152" s="176" t="s">
        <v>157</v>
      </c>
      <c r="H152" s="177">
        <v>34.466999999999999</v>
      </c>
      <c r="I152" s="178"/>
      <c r="J152" s="179">
        <f>ROUND(I152*H152,2)</f>
        <v>0</v>
      </c>
      <c r="K152" s="175" t="s">
        <v>125</v>
      </c>
      <c r="L152" s="39"/>
      <c r="M152" s="180" t="s">
        <v>19</v>
      </c>
      <c r="N152" s="181" t="s">
        <v>42</v>
      </c>
      <c r="O152" s="64"/>
      <c r="P152" s="182">
        <f>O152*H152</f>
        <v>0</v>
      </c>
      <c r="Q152" s="182">
        <v>0</v>
      </c>
      <c r="R152" s="182">
        <f>Q152*H152</f>
        <v>0</v>
      </c>
      <c r="S152" s="182">
        <v>0</v>
      </c>
      <c r="T152" s="183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84" t="s">
        <v>126</v>
      </c>
      <c r="AT152" s="184" t="s">
        <v>121</v>
      </c>
      <c r="AU152" s="184" t="s">
        <v>82</v>
      </c>
      <c r="AY152" s="17" t="s">
        <v>119</v>
      </c>
      <c r="BE152" s="185">
        <f>IF(N152="základní",J152,0)</f>
        <v>0</v>
      </c>
      <c r="BF152" s="185">
        <f>IF(N152="snížená",J152,0)</f>
        <v>0</v>
      </c>
      <c r="BG152" s="185">
        <f>IF(N152="zákl. přenesená",J152,0)</f>
        <v>0</v>
      </c>
      <c r="BH152" s="185">
        <f>IF(N152="sníž. přenesená",J152,0)</f>
        <v>0</v>
      </c>
      <c r="BI152" s="185">
        <f>IF(N152="nulová",J152,0)</f>
        <v>0</v>
      </c>
      <c r="BJ152" s="17" t="s">
        <v>79</v>
      </c>
      <c r="BK152" s="185">
        <f>ROUND(I152*H152,2)</f>
        <v>0</v>
      </c>
      <c r="BL152" s="17" t="s">
        <v>126</v>
      </c>
      <c r="BM152" s="184" t="s">
        <v>231</v>
      </c>
    </row>
    <row r="153" spans="1:65" s="2" customFormat="1" ht="19.5">
      <c r="A153" s="34"/>
      <c r="B153" s="35"/>
      <c r="C153" s="36"/>
      <c r="D153" s="186" t="s">
        <v>128</v>
      </c>
      <c r="E153" s="36"/>
      <c r="F153" s="187" t="s">
        <v>232</v>
      </c>
      <c r="G153" s="36"/>
      <c r="H153" s="36"/>
      <c r="I153" s="188"/>
      <c r="J153" s="36"/>
      <c r="K153" s="36"/>
      <c r="L153" s="39"/>
      <c r="M153" s="189"/>
      <c r="N153" s="190"/>
      <c r="O153" s="64"/>
      <c r="P153" s="64"/>
      <c r="Q153" s="64"/>
      <c r="R153" s="64"/>
      <c r="S153" s="64"/>
      <c r="T153" s="65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7" t="s">
        <v>128</v>
      </c>
      <c r="AU153" s="17" t="s">
        <v>82</v>
      </c>
    </row>
    <row r="154" spans="1:65" s="2" customFormat="1" ht="11.25">
      <c r="A154" s="34"/>
      <c r="B154" s="35"/>
      <c r="C154" s="36"/>
      <c r="D154" s="191" t="s">
        <v>130</v>
      </c>
      <c r="E154" s="36"/>
      <c r="F154" s="192" t="s">
        <v>233</v>
      </c>
      <c r="G154" s="36"/>
      <c r="H154" s="36"/>
      <c r="I154" s="188"/>
      <c r="J154" s="36"/>
      <c r="K154" s="36"/>
      <c r="L154" s="39"/>
      <c r="M154" s="189"/>
      <c r="N154" s="190"/>
      <c r="O154" s="64"/>
      <c r="P154" s="64"/>
      <c r="Q154" s="64"/>
      <c r="R154" s="64"/>
      <c r="S154" s="64"/>
      <c r="T154" s="65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7" t="s">
        <v>130</v>
      </c>
      <c r="AU154" s="17" t="s">
        <v>82</v>
      </c>
    </row>
    <row r="155" spans="1:65" s="13" customFormat="1" ht="11.25">
      <c r="B155" s="193"/>
      <c r="C155" s="194"/>
      <c r="D155" s="186" t="s">
        <v>132</v>
      </c>
      <c r="E155" s="195" t="s">
        <v>19</v>
      </c>
      <c r="F155" s="196" t="s">
        <v>234</v>
      </c>
      <c r="G155" s="194"/>
      <c r="H155" s="197">
        <v>34.466999999999999</v>
      </c>
      <c r="I155" s="198"/>
      <c r="J155" s="194"/>
      <c r="K155" s="194"/>
      <c r="L155" s="199"/>
      <c r="M155" s="200"/>
      <c r="N155" s="201"/>
      <c r="O155" s="201"/>
      <c r="P155" s="201"/>
      <c r="Q155" s="201"/>
      <c r="R155" s="201"/>
      <c r="S155" s="201"/>
      <c r="T155" s="202"/>
      <c r="AT155" s="203" t="s">
        <v>132</v>
      </c>
      <c r="AU155" s="203" t="s">
        <v>82</v>
      </c>
      <c r="AV155" s="13" t="s">
        <v>82</v>
      </c>
      <c r="AW155" s="13" t="s">
        <v>33</v>
      </c>
      <c r="AX155" s="13" t="s">
        <v>79</v>
      </c>
      <c r="AY155" s="203" t="s">
        <v>119</v>
      </c>
    </row>
    <row r="156" spans="1:65" s="2" customFormat="1" ht="21.75" customHeight="1">
      <c r="A156" s="34"/>
      <c r="B156" s="35"/>
      <c r="C156" s="173" t="s">
        <v>235</v>
      </c>
      <c r="D156" s="173" t="s">
        <v>121</v>
      </c>
      <c r="E156" s="174" t="s">
        <v>236</v>
      </c>
      <c r="F156" s="175" t="s">
        <v>237</v>
      </c>
      <c r="G156" s="176" t="s">
        <v>124</v>
      </c>
      <c r="H156" s="177">
        <v>332.9</v>
      </c>
      <c r="I156" s="178"/>
      <c r="J156" s="179">
        <f>ROUND(I156*H156,2)</f>
        <v>0</v>
      </c>
      <c r="K156" s="175" t="s">
        <v>125</v>
      </c>
      <c r="L156" s="39"/>
      <c r="M156" s="180" t="s">
        <v>19</v>
      </c>
      <c r="N156" s="181" t="s">
        <v>42</v>
      </c>
      <c r="O156" s="64"/>
      <c r="P156" s="182">
        <f>O156*H156</f>
        <v>0</v>
      </c>
      <c r="Q156" s="182">
        <v>0</v>
      </c>
      <c r="R156" s="182">
        <f>Q156*H156</f>
        <v>0</v>
      </c>
      <c r="S156" s="182">
        <v>0</v>
      </c>
      <c r="T156" s="183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84" t="s">
        <v>126</v>
      </c>
      <c r="AT156" s="184" t="s">
        <v>121</v>
      </c>
      <c r="AU156" s="184" t="s">
        <v>82</v>
      </c>
      <c r="AY156" s="17" t="s">
        <v>119</v>
      </c>
      <c r="BE156" s="185">
        <f>IF(N156="základní",J156,0)</f>
        <v>0</v>
      </c>
      <c r="BF156" s="185">
        <f>IF(N156="snížená",J156,0)</f>
        <v>0</v>
      </c>
      <c r="BG156" s="185">
        <f>IF(N156="zákl. přenesená",J156,0)</f>
        <v>0</v>
      </c>
      <c r="BH156" s="185">
        <f>IF(N156="sníž. přenesená",J156,0)</f>
        <v>0</v>
      </c>
      <c r="BI156" s="185">
        <f>IF(N156="nulová",J156,0)</f>
        <v>0</v>
      </c>
      <c r="BJ156" s="17" t="s">
        <v>79</v>
      </c>
      <c r="BK156" s="185">
        <f>ROUND(I156*H156,2)</f>
        <v>0</v>
      </c>
      <c r="BL156" s="17" t="s">
        <v>126</v>
      </c>
      <c r="BM156" s="184" t="s">
        <v>238</v>
      </c>
    </row>
    <row r="157" spans="1:65" s="2" customFormat="1" ht="19.5">
      <c r="A157" s="34"/>
      <c r="B157" s="35"/>
      <c r="C157" s="36"/>
      <c r="D157" s="186" t="s">
        <v>128</v>
      </c>
      <c r="E157" s="36"/>
      <c r="F157" s="187" t="s">
        <v>239</v>
      </c>
      <c r="G157" s="36"/>
      <c r="H157" s="36"/>
      <c r="I157" s="188"/>
      <c r="J157" s="36"/>
      <c r="K157" s="36"/>
      <c r="L157" s="39"/>
      <c r="M157" s="189"/>
      <c r="N157" s="190"/>
      <c r="O157" s="64"/>
      <c r="P157" s="64"/>
      <c r="Q157" s="64"/>
      <c r="R157" s="64"/>
      <c r="S157" s="64"/>
      <c r="T157" s="65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7" t="s">
        <v>128</v>
      </c>
      <c r="AU157" s="17" t="s">
        <v>82</v>
      </c>
    </row>
    <row r="158" spans="1:65" s="2" customFormat="1" ht="11.25">
      <c r="A158" s="34"/>
      <c r="B158" s="35"/>
      <c r="C158" s="36"/>
      <c r="D158" s="191" t="s">
        <v>130</v>
      </c>
      <c r="E158" s="36"/>
      <c r="F158" s="192" t="s">
        <v>240</v>
      </c>
      <c r="G158" s="36"/>
      <c r="H158" s="36"/>
      <c r="I158" s="188"/>
      <c r="J158" s="36"/>
      <c r="K158" s="36"/>
      <c r="L158" s="39"/>
      <c r="M158" s="189"/>
      <c r="N158" s="190"/>
      <c r="O158" s="64"/>
      <c r="P158" s="64"/>
      <c r="Q158" s="64"/>
      <c r="R158" s="64"/>
      <c r="S158" s="64"/>
      <c r="T158" s="65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7" t="s">
        <v>130</v>
      </c>
      <c r="AU158" s="17" t="s">
        <v>82</v>
      </c>
    </row>
    <row r="159" spans="1:65" s="13" customFormat="1" ht="11.25">
      <c r="B159" s="193"/>
      <c r="C159" s="194"/>
      <c r="D159" s="186" t="s">
        <v>132</v>
      </c>
      <c r="E159" s="195" t="s">
        <v>19</v>
      </c>
      <c r="F159" s="196" t="s">
        <v>241</v>
      </c>
      <c r="G159" s="194"/>
      <c r="H159" s="197">
        <v>332.9</v>
      </c>
      <c r="I159" s="198"/>
      <c r="J159" s="194"/>
      <c r="K159" s="194"/>
      <c r="L159" s="199"/>
      <c r="M159" s="200"/>
      <c r="N159" s="201"/>
      <c r="O159" s="201"/>
      <c r="P159" s="201"/>
      <c r="Q159" s="201"/>
      <c r="R159" s="201"/>
      <c r="S159" s="201"/>
      <c r="T159" s="202"/>
      <c r="AT159" s="203" t="s">
        <v>132</v>
      </c>
      <c r="AU159" s="203" t="s">
        <v>82</v>
      </c>
      <c r="AV159" s="13" t="s">
        <v>82</v>
      </c>
      <c r="AW159" s="13" t="s">
        <v>33</v>
      </c>
      <c r="AX159" s="13" t="s">
        <v>79</v>
      </c>
      <c r="AY159" s="203" t="s">
        <v>119</v>
      </c>
    </row>
    <row r="160" spans="1:65" s="2" customFormat="1" ht="16.5" customHeight="1">
      <c r="A160" s="34"/>
      <c r="B160" s="35"/>
      <c r="C160" s="173" t="s">
        <v>242</v>
      </c>
      <c r="D160" s="173" t="s">
        <v>121</v>
      </c>
      <c r="E160" s="174" t="s">
        <v>243</v>
      </c>
      <c r="F160" s="175" t="s">
        <v>244</v>
      </c>
      <c r="G160" s="176" t="s">
        <v>124</v>
      </c>
      <c r="H160" s="177">
        <v>111.4</v>
      </c>
      <c r="I160" s="178"/>
      <c r="J160" s="179">
        <f>ROUND(I160*H160,2)</f>
        <v>0</v>
      </c>
      <c r="K160" s="175" t="s">
        <v>125</v>
      </c>
      <c r="L160" s="39"/>
      <c r="M160" s="180" t="s">
        <v>19</v>
      </c>
      <c r="N160" s="181" t="s">
        <v>42</v>
      </c>
      <c r="O160" s="64"/>
      <c r="P160" s="182">
        <f>O160*H160</f>
        <v>0</v>
      </c>
      <c r="Q160" s="182">
        <v>0</v>
      </c>
      <c r="R160" s="182">
        <f>Q160*H160</f>
        <v>0</v>
      </c>
      <c r="S160" s="182">
        <v>0</v>
      </c>
      <c r="T160" s="183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84" t="s">
        <v>126</v>
      </c>
      <c r="AT160" s="184" t="s">
        <v>121</v>
      </c>
      <c r="AU160" s="184" t="s">
        <v>82</v>
      </c>
      <c r="AY160" s="17" t="s">
        <v>119</v>
      </c>
      <c r="BE160" s="185">
        <f>IF(N160="základní",J160,0)</f>
        <v>0</v>
      </c>
      <c r="BF160" s="185">
        <f>IF(N160="snížená",J160,0)</f>
        <v>0</v>
      </c>
      <c r="BG160" s="185">
        <f>IF(N160="zákl. přenesená",J160,0)</f>
        <v>0</v>
      </c>
      <c r="BH160" s="185">
        <f>IF(N160="sníž. přenesená",J160,0)</f>
        <v>0</v>
      </c>
      <c r="BI160" s="185">
        <f>IF(N160="nulová",J160,0)</f>
        <v>0</v>
      </c>
      <c r="BJ160" s="17" t="s">
        <v>79</v>
      </c>
      <c r="BK160" s="185">
        <f>ROUND(I160*H160,2)</f>
        <v>0</v>
      </c>
      <c r="BL160" s="17" t="s">
        <v>126</v>
      </c>
      <c r="BM160" s="184" t="s">
        <v>245</v>
      </c>
    </row>
    <row r="161" spans="1:65" s="2" customFormat="1" ht="11.25">
      <c r="A161" s="34"/>
      <c r="B161" s="35"/>
      <c r="C161" s="36"/>
      <c r="D161" s="186" t="s">
        <v>128</v>
      </c>
      <c r="E161" s="36"/>
      <c r="F161" s="187" t="s">
        <v>246</v>
      </c>
      <c r="G161" s="36"/>
      <c r="H161" s="36"/>
      <c r="I161" s="188"/>
      <c r="J161" s="36"/>
      <c r="K161" s="36"/>
      <c r="L161" s="39"/>
      <c r="M161" s="189"/>
      <c r="N161" s="190"/>
      <c r="O161" s="64"/>
      <c r="P161" s="64"/>
      <c r="Q161" s="64"/>
      <c r="R161" s="64"/>
      <c r="S161" s="64"/>
      <c r="T161" s="65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7" t="s">
        <v>128</v>
      </c>
      <c r="AU161" s="17" t="s">
        <v>82</v>
      </c>
    </row>
    <row r="162" spans="1:65" s="2" customFormat="1" ht="11.25">
      <c r="A162" s="34"/>
      <c r="B162" s="35"/>
      <c r="C162" s="36"/>
      <c r="D162" s="191" t="s">
        <v>130</v>
      </c>
      <c r="E162" s="36"/>
      <c r="F162" s="192" t="s">
        <v>247</v>
      </c>
      <c r="G162" s="36"/>
      <c r="H162" s="36"/>
      <c r="I162" s="188"/>
      <c r="J162" s="36"/>
      <c r="K162" s="36"/>
      <c r="L162" s="39"/>
      <c r="M162" s="189"/>
      <c r="N162" s="190"/>
      <c r="O162" s="64"/>
      <c r="P162" s="64"/>
      <c r="Q162" s="64"/>
      <c r="R162" s="64"/>
      <c r="S162" s="64"/>
      <c r="T162" s="65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7" t="s">
        <v>130</v>
      </c>
      <c r="AU162" s="17" t="s">
        <v>82</v>
      </c>
    </row>
    <row r="163" spans="1:65" s="13" customFormat="1" ht="11.25">
      <c r="B163" s="193"/>
      <c r="C163" s="194"/>
      <c r="D163" s="186" t="s">
        <v>132</v>
      </c>
      <c r="E163" s="195" t="s">
        <v>19</v>
      </c>
      <c r="F163" s="196" t="s">
        <v>248</v>
      </c>
      <c r="G163" s="194"/>
      <c r="H163" s="197">
        <v>111.4</v>
      </c>
      <c r="I163" s="198"/>
      <c r="J163" s="194"/>
      <c r="K163" s="194"/>
      <c r="L163" s="199"/>
      <c r="M163" s="200"/>
      <c r="N163" s="201"/>
      <c r="O163" s="201"/>
      <c r="P163" s="201"/>
      <c r="Q163" s="201"/>
      <c r="R163" s="201"/>
      <c r="S163" s="201"/>
      <c r="T163" s="202"/>
      <c r="AT163" s="203" t="s">
        <v>132</v>
      </c>
      <c r="AU163" s="203" t="s">
        <v>82</v>
      </c>
      <c r="AV163" s="13" t="s">
        <v>82</v>
      </c>
      <c r="AW163" s="13" t="s">
        <v>33</v>
      </c>
      <c r="AX163" s="13" t="s">
        <v>79</v>
      </c>
      <c r="AY163" s="203" t="s">
        <v>119</v>
      </c>
    </row>
    <row r="164" spans="1:65" s="2" customFormat="1" ht="16.5" customHeight="1">
      <c r="A164" s="34"/>
      <c r="B164" s="35"/>
      <c r="C164" s="205" t="s">
        <v>249</v>
      </c>
      <c r="D164" s="205" t="s">
        <v>250</v>
      </c>
      <c r="E164" s="206" t="s">
        <v>251</v>
      </c>
      <c r="F164" s="207" t="s">
        <v>252</v>
      </c>
      <c r="G164" s="208" t="s">
        <v>253</v>
      </c>
      <c r="H164" s="209">
        <v>6.7880000000000003</v>
      </c>
      <c r="I164" s="210"/>
      <c r="J164" s="211">
        <f>ROUND(I164*H164,2)</f>
        <v>0</v>
      </c>
      <c r="K164" s="207" t="s">
        <v>125</v>
      </c>
      <c r="L164" s="212"/>
      <c r="M164" s="213" t="s">
        <v>19</v>
      </c>
      <c r="N164" s="214" t="s">
        <v>42</v>
      </c>
      <c r="O164" s="64"/>
      <c r="P164" s="182">
        <f>O164*H164</f>
        <v>0</v>
      </c>
      <c r="Q164" s="182">
        <v>1E-3</v>
      </c>
      <c r="R164" s="182">
        <f>Q164*H164</f>
        <v>6.7880000000000006E-3</v>
      </c>
      <c r="S164" s="182">
        <v>0</v>
      </c>
      <c r="T164" s="183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84" t="s">
        <v>178</v>
      </c>
      <c r="AT164" s="184" t="s">
        <v>250</v>
      </c>
      <c r="AU164" s="184" t="s">
        <v>82</v>
      </c>
      <c r="AY164" s="17" t="s">
        <v>119</v>
      </c>
      <c r="BE164" s="185">
        <f>IF(N164="základní",J164,0)</f>
        <v>0</v>
      </c>
      <c r="BF164" s="185">
        <f>IF(N164="snížená",J164,0)</f>
        <v>0</v>
      </c>
      <c r="BG164" s="185">
        <f>IF(N164="zákl. přenesená",J164,0)</f>
        <v>0</v>
      </c>
      <c r="BH164" s="185">
        <f>IF(N164="sníž. přenesená",J164,0)</f>
        <v>0</v>
      </c>
      <c r="BI164" s="185">
        <f>IF(N164="nulová",J164,0)</f>
        <v>0</v>
      </c>
      <c r="BJ164" s="17" t="s">
        <v>79</v>
      </c>
      <c r="BK164" s="185">
        <f>ROUND(I164*H164,2)</f>
        <v>0</v>
      </c>
      <c r="BL164" s="17" t="s">
        <v>126</v>
      </c>
      <c r="BM164" s="184" t="s">
        <v>254</v>
      </c>
    </row>
    <row r="165" spans="1:65" s="2" customFormat="1" ht="11.25">
      <c r="A165" s="34"/>
      <c r="B165" s="35"/>
      <c r="C165" s="36"/>
      <c r="D165" s="186" t="s">
        <v>128</v>
      </c>
      <c r="E165" s="36"/>
      <c r="F165" s="187" t="s">
        <v>252</v>
      </c>
      <c r="G165" s="36"/>
      <c r="H165" s="36"/>
      <c r="I165" s="188"/>
      <c r="J165" s="36"/>
      <c r="K165" s="36"/>
      <c r="L165" s="39"/>
      <c r="M165" s="189"/>
      <c r="N165" s="190"/>
      <c r="O165" s="64"/>
      <c r="P165" s="64"/>
      <c r="Q165" s="64"/>
      <c r="R165" s="64"/>
      <c r="S165" s="64"/>
      <c r="T165" s="65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7" t="s">
        <v>128</v>
      </c>
      <c r="AU165" s="17" t="s">
        <v>82</v>
      </c>
    </row>
    <row r="166" spans="1:65" s="2" customFormat="1" ht="19.5">
      <c r="A166" s="34"/>
      <c r="B166" s="35"/>
      <c r="C166" s="36"/>
      <c r="D166" s="186" t="s">
        <v>139</v>
      </c>
      <c r="E166" s="36"/>
      <c r="F166" s="204" t="s">
        <v>255</v>
      </c>
      <c r="G166" s="36"/>
      <c r="H166" s="36"/>
      <c r="I166" s="188"/>
      <c r="J166" s="36"/>
      <c r="K166" s="36"/>
      <c r="L166" s="39"/>
      <c r="M166" s="189"/>
      <c r="N166" s="190"/>
      <c r="O166" s="64"/>
      <c r="P166" s="64"/>
      <c r="Q166" s="64"/>
      <c r="R166" s="64"/>
      <c r="S166" s="64"/>
      <c r="T166" s="65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7" t="s">
        <v>139</v>
      </c>
      <c r="AU166" s="17" t="s">
        <v>82</v>
      </c>
    </row>
    <row r="167" spans="1:65" s="13" customFormat="1" ht="11.25">
      <c r="B167" s="193"/>
      <c r="C167" s="194"/>
      <c r="D167" s="186" t="s">
        <v>132</v>
      </c>
      <c r="E167" s="195" t="s">
        <v>19</v>
      </c>
      <c r="F167" s="196" t="s">
        <v>256</v>
      </c>
      <c r="G167" s="194"/>
      <c r="H167" s="197">
        <v>6.7880000000000003</v>
      </c>
      <c r="I167" s="198"/>
      <c r="J167" s="194"/>
      <c r="K167" s="194"/>
      <c r="L167" s="199"/>
      <c r="M167" s="200"/>
      <c r="N167" s="201"/>
      <c r="O167" s="201"/>
      <c r="P167" s="201"/>
      <c r="Q167" s="201"/>
      <c r="R167" s="201"/>
      <c r="S167" s="201"/>
      <c r="T167" s="202"/>
      <c r="AT167" s="203" t="s">
        <v>132</v>
      </c>
      <c r="AU167" s="203" t="s">
        <v>82</v>
      </c>
      <c r="AV167" s="13" t="s">
        <v>82</v>
      </c>
      <c r="AW167" s="13" t="s">
        <v>33</v>
      </c>
      <c r="AX167" s="13" t="s">
        <v>79</v>
      </c>
      <c r="AY167" s="203" t="s">
        <v>119</v>
      </c>
    </row>
    <row r="168" spans="1:65" s="2" customFormat="1" ht="16.5" customHeight="1">
      <c r="A168" s="34"/>
      <c r="B168" s="35"/>
      <c r="C168" s="173" t="s">
        <v>257</v>
      </c>
      <c r="D168" s="173" t="s">
        <v>121</v>
      </c>
      <c r="E168" s="174" t="s">
        <v>258</v>
      </c>
      <c r="F168" s="175" t="s">
        <v>259</v>
      </c>
      <c r="G168" s="176" t="s">
        <v>124</v>
      </c>
      <c r="H168" s="177">
        <v>809.5</v>
      </c>
      <c r="I168" s="178"/>
      <c r="J168" s="179">
        <f>ROUND(I168*H168,2)</f>
        <v>0</v>
      </c>
      <c r="K168" s="175" t="s">
        <v>125</v>
      </c>
      <c r="L168" s="39"/>
      <c r="M168" s="180" t="s">
        <v>19</v>
      </c>
      <c r="N168" s="181" t="s">
        <v>42</v>
      </c>
      <c r="O168" s="64"/>
      <c r="P168" s="182">
        <f>O168*H168</f>
        <v>0</v>
      </c>
      <c r="Q168" s="182">
        <v>0</v>
      </c>
      <c r="R168" s="182">
        <f>Q168*H168</f>
        <v>0</v>
      </c>
      <c r="S168" s="182">
        <v>0</v>
      </c>
      <c r="T168" s="183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84" t="s">
        <v>126</v>
      </c>
      <c r="AT168" s="184" t="s">
        <v>121</v>
      </c>
      <c r="AU168" s="184" t="s">
        <v>82</v>
      </c>
      <c r="AY168" s="17" t="s">
        <v>119</v>
      </c>
      <c r="BE168" s="185">
        <f>IF(N168="základní",J168,0)</f>
        <v>0</v>
      </c>
      <c r="BF168" s="185">
        <f>IF(N168="snížená",J168,0)</f>
        <v>0</v>
      </c>
      <c r="BG168" s="185">
        <f>IF(N168="zákl. přenesená",J168,0)</f>
        <v>0</v>
      </c>
      <c r="BH168" s="185">
        <f>IF(N168="sníž. přenesená",J168,0)</f>
        <v>0</v>
      </c>
      <c r="BI168" s="185">
        <f>IF(N168="nulová",J168,0)</f>
        <v>0</v>
      </c>
      <c r="BJ168" s="17" t="s">
        <v>79</v>
      </c>
      <c r="BK168" s="185">
        <f>ROUND(I168*H168,2)</f>
        <v>0</v>
      </c>
      <c r="BL168" s="17" t="s">
        <v>126</v>
      </c>
      <c r="BM168" s="184" t="s">
        <v>260</v>
      </c>
    </row>
    <row r="169" spans="1:65" s="2" customFormat="1" ht="11.25">
      <c r="A169" s="34"/>
      <c r="B169" s="35"/>
      <c r="C169" s="36"/>
      <c r="D169" s="186" t="s">
        <v>128</v>
      </c>
      <c r="E169" s="36"/>
      <c r="F169" s="187" t="s">
        <v>261</v>
      </c>
      <c r="G169" s="36"/>
      <c r="H169" s="36"/>
      <c r="I169" s="188"/>
      <c r="J169" s="36"/>
      <c r="K169" s="36"/>
      <c r="L169" s="39"/>
      <c r="M169" s="189"/>
      <c r="N169" s="190"/>
      <c r="O169" s="64"/>
      <c r="P169" s="64"/>
      <c r="Q169" s="64"/>
      <c r="R169" s="64"/>
      <c r="S169" s="64"/>
      <c r="T169" s="65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7" t="s">
        <v>128</v>
      </c>
      <c r="AU169" s="17" t="s">
        <v>82</v>
      </c>
    </row>
    <row r="170" spans="1:65" s="2" customFormat="1" ht="11.25">
      <c r="A170" s="34"/>
      <c r="B170" s="35"/>
      <c r="C170" s="36"/>
      <c r="D170" s="191" t="s">
        <v>130</v>
      </c>
      <c r="E170" s="36"/>
      <c r="F170" s="192" t="s">
        <v>262</v>
      </c>
      <c r="G170" s="36"/>
      <c r="H170" s="36"/>
      <c r="I170" s="188"/>
      <c r="J170" s="36"/>
      <c r="K170" s="36"/>
      <c r="L170" s="39"/>
      <c r="M170" s="189"/>
      <c r="N170" s="190"/>
      <c r="O170" s="64"/>
      <c r="P170" s="64"/>
      <c r="Q170" s="64"/>
      <c r="R170" s="64"/>
      <c r="S170" s="64"/>
      <c r="T170" s="65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17" t="s">
        <v>130</v>
      </c>
      <c r="AU170" s="17" t="s">
        <v>82</v>
      </c>
    </row>
    <row r="171" spans="1:65" s="13" customFormat="1" ht="11.25">
      <c r="B171" s="193"/>
      <c r="C171" s="194"/>
      <c r="D171" s="186" t="s">
        <v>132</v>
      </c>
      <c r="E171" s="195" t="s">
        <v>19</v>
      </c>
      <c r="F171" s="196" t="s">
        <v>263</v>
      </c>
      <c r="G171" s="194"/>
      <c r="H171" s="197">
        <v>809.5</v>
      </c>
      <c r="I171" s="198"/>
      <c r="J171" s="194"/>
      <c r="K171" s="194"/>
      <c r="L171" s="199"/>
      <c r="M171" s="200"/>
      <c r="N171" s="201"/>
      <c r="O171" s="201"/>
      <c r="P171" s="201"/>
      <c r="Q171" s="201"/>
      <c r="R171" s="201"/>
      <c r="S171" s="201"/>
      <c r="T171" s="202"/>
      <c r="AT171" s="203" t="s">
        <v>132</v>
      </c>
      <c r="AU171" s="203" t="s">
        <v>82</v>
      </c>
      <c r="AV171" s="13" t="s">
        <v>82</v>
      </c>
      <c r="AW171" s="13" t="s">
        <v>33</v>
      </c>
      <c r="AX171" s="13" t="s">
        <v>79</v>
      </c>
      <c r="AY171" s="203" t="s">
        <v>119</v>
      </c>
    </row>
    <row r="172" spans="1:65" s="2" customFormat="1" ht="16.5" customHeight="1">
      <c r="A172" s="34"/>
      <c r="B172" s="35"/>
      <c r="C172" s="173" t="s">
        <v>264</v>
      </c>
      <c r="D172" s="173" t="s">
        <v>121</v>
      </c>
      <c r="E172" s="174" t="s">
        <v>265</v>
      </c>
      <c r="F172" s="175" t="s">
        <v>266</v>
      </c>
      <c r="G172" s="176" t="s">
        <v>124</v>
      </c>
      <c r="H172" s="177">
        <v>119.3</v>
      </c>
      <c r="I172" s="178"/>
      <c r="J172" s="179">
        <f>ROUND(I172*H172,2)</f>
        <v>0</v>
      </c>
      <c r="K172" s="175" t="s">
        <v>125</v>
      </c>
      <c r="L172" s="39"/>
      <c r="M172" s="180" t="s">
        <v>19</v>
      </c>
      <c r="N172" s="181" t="s">
        <v>42</v>
      </c>
      <c r="O172" s="64"/>
      <c r="P172" s="182">
        <f>O172*H172</f>
        <v>0</v>
      </c>
      <c r="Q172" s="182">
        <v>0</v>
      </c>
      <c r="R172" s="182">
        <f>Q172*H172</f>
        <v>0</v>
      </c>
      <c r="S172" s="182">
        <v>0</v>
      </c>
      <c r="T172" s="183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84" t="s">
        <v>126</v>
      </c>
      <c r="AT172" s="184" t="s">
        <v>121</v>
      </c>
      <c r="AU172" s="184" t="s">
        <v>82</v>
      </c>
      <c r="AY172" s="17" t="s">
        <v>119</v>
      </c>
      <c r="BE172" s="185">
        <f>IF(N172="základní",J172,0)</f>
        <v>0</v>
      </c>
      <c r="BF172" s="185">
        <f>IF(N172="snížená",J172,0)</f>
        <v>0</v>
      </c>
      <c r="BG172" s="185">
        <f>IF(N172="zákl. přenesená",J172,0)</f>
        <v>0</v>
      </c>
      <c r="BH172" s="185">
        <f>IF(N172="sníž. přenesená",J172,0)</f>
        <v>0</v>
      </c>
      <c r="BI172" s="185">
        <f>IF(N172="nulová",J172,0)</f>
        <v>0</v>
      </c>
      <c r="BJ172" s="17" t="s">
        <v>79</v>
      </c>
      <c r="BK172" s="185">
        <f>ROUND(I172*H172,2)</f>
        <v>0</v>
      </c>
      <c r="BL172" s="17" t="s">
        <v>126</v>
      </c>
      <c r="BM172" s="184" t="s">
        <v>267</v>
      </c>
    </row>
    <row r="173" spans="1:65" s="2" customFormat="1" ht="19.5">
      <c r="A173" s="34"/>
      <c r="B173" s="35"/>
      <c r="C173" s="36"/>
      <c r="D173" s="186" t="s">
        <v>128</v>
      </c>
      <c r="E173" s="36"/>
      <c r="F173" s="187" t="s">
        <v>268</v>
      </c>
      <c r="G173" s="36"/>
      <c r="H173" s="36"/>
      <c r="I173" s="188"/>
      <c r="J173" s="36"/>
      <c r="K173" s="36"/>
      <c r="L173" s="39"/>
      <c r="M173" s="189"/>
      <c r="N173" s="190"/>
      <c r="O173" s="64"/>
      <c r="P173" s="64"/>
      <c r="Q173" s="64"/>
      <c r="R173" s="64"/>
      <c r="S173" s="64"/>
      <c r="T173" s="65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7" t="s">
        <v>128</v>
      </c>
      <c r="AU173" s="17" t="s">
        <v>82</v>
      </c>
    </row>
    <row r="174" spans="1:65" s="2" customFormat="1" ht="11.25">
      <c r="A174" s="34"/>
      <c r="B174" s="35"/>
      <c r="C174" s="36"/>
      <c r="D174" s="191" t="s">
        <v>130</v>
      </c>
      <c r="E174" s="36"/>
      <c r="F174" s="192" t="s">
        <v>269</v>
      </c>
      <c r="G174" s="36"/>
      <c r="H174" s="36"/>
      <c r="I174" s="188"/>
      <c r="J174" s="36"/>
      <c r="K174" s="36"/>
      <c r="L174" s="39"/>
      <c r="M174" s="189"/>
      <c r="N174" s="190"/>
      <c r="O174" s="64"/>
      <c r="P174" s="64"/>
      <c r="Q174" s="64"/>
      <c r="R174" s="64"/>
      <c r="S174" s="64"/>
      <c r="T174" s="65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7" t="s">
        <v>130</v>
      </c>
      <c r="AU174" s="17" t="s">
        <v>82</v>
      </c>
    </row>
    <row r="175" spans="1:65" s="13" customFormat="1" ht="11.25">
      <c r="B175" s="193"/>
      <c r="C175" s="194"/>
      <c r="D175" s="186" t="s">
        <v>132</v>
      </c>
      <c r="E175" s="195" t="s">
        <v>19</v>
      </c>
      <c r="F175" s="196" t="s">
        <v>270</v>
      </c>
      <c r="G175" s="194"/>
      <c r="H175" s="197">
        <v>119.3</v>
      </c>
      <c r="I175" s="198"/>
      <c r="J175" s="194"/>
      <c r="K175" s="194"/>
      <c r="L175" s="199"/>
      <c r="M175" s="200"/>
      <c r="N175" s="201"/>
      <c r="O175" s="201"/>
      <c r="P175" s="201"/>
      <c r="Q175" s="201"/>
      <c r="R175" s="201"/>
      <c r="S175" s="201"/>
      <c r="T175" s="202"/>
      <c r="AT175" s="203" t="s">
        <v>132</v>
      </c>
      <c r="AU175" s="203" t="s">
        <v>82</v>
      </c>
      <c r="AV175" s="13" t="s">
        <v>82</v>
      </c>
      <c r="AW175" s="13" t="s">
        <v>33</v>
      </c>
      <c r="AX175" s="13" t="s">
        <v>79</v>
      </c>
      <c r="AY175" s="203" t="s">
        <v>119</v>
      </c>
    </row>
    <row r="176" spans="1:65" s="2" customFormat="1" ht="16.5" customHeight="1">
      <c r="A176" s="34"/>
      <c r="B176" s="35"/>
      <c r="C176" s="173" t="s">
        <v>7</v>
      </c>
      <c r="D176" s="173" t="s">
        <v>121</v>
      </c>
      <c r="E176" s="174" t="s">
        <v>271</v>
      </c>
      <c r="F176" s="175" t="s">
        <v>272</v>
      </c>
      <c r="G176" s="176" t="s">
        <v>124</v>
      </c>
      <c r="H176" s="177">
        <v>329.5</v>
      </c>
      <c r="I176" s="178"/>
      <c r="J176" s="179">
        <f>ROUND(I176*H176,2)</f>
        <v>0</v>
      </c>
      <c r="K176" s="175" t="s">
        <v>125</v>
      </c>
      <c r="L176" s="39"/>
      <c r="M176" s="180" t="s">
        <v>19</v>
      </c>
      <c r="N176" s="181" t="s">
        <v>42</v>
      </c>
      <c r="O176" s="64"/>
      <c r="P176" s="182">
        <f>O176*H176</f>
        <v>0</v>
      </c>
      <c r="Q176" s="182">
        <v>0</v>
      </c>
      <c r="R176" s="182">
        <f>Q176*H176</f>
        <v>0</v>
      </c>
      <c r="S176" s="182">
        <v>0</v>
      </c>
      <c r="T176" s="183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84" t="s">
        <v>126</v>
      </c>
      <c r="AT176" s="184" t="s">
        <v>121</v>
      </c>
      <c r="AU176" s="184" t="s">
        <v>82</v>
      </c>
      <c r="AY176" s="17" t="s">
        <v>119</v>
      </c>
      <c r="BE176" s="185">
        <f>IF(N176="základní",J176,0)</f>
        <v>0</v>
      </c>
      <c r="BF176" s="185">
        <f>IF(N176="snížená",J176,0)</f>
        <v>0</v>
      </c>
      <c r="BG176" s="185">
        <f>IF(N176="zákl. přenesená",J176,0)</f>
        <v>0</v>
      </c>
      <c r="BH176" s="185">
        <f>IF(N176="sníž. přenesená",J176,0)</f>
        <v>0</v>
      </c>
      <c r="BI176" s="185">
        <f>IF(N176="nulová",J176,0)</f>
        <v>0</v>
      </c>
      <c r="BJ176" s="17" t="s">
        <v>79</v>
      </c>
      <c r="BK176" s="185">
        <f>ROUND(I176*H176,2)</f>
        <v>0</v>
      </c>
      <c r="BL176" s="17" t="s">
        <v>126</v>
      </c>
      <c r="BM176" s="184" t="s">
        <v>273</v>
      </c>
    </row>
    <row r="177" spans="1:65" s="2" customFormat="1" ht="19.5">
      <c r="A177" s="34"/>
      <c r="B177" s="35"/>
      <c r="C177" s="36"/>
      <c r="D177" s="186" t="s">
        <v>128</v>
      </c>
      <c r="E177" s="36"/>
      <c r="F177" s="187" t="s">
        <v>274</v>
      </c>
      <c r="G177" s="36"/>
      <c r="H177" s="36"/>
      <c r="I177" s="188"/>
      <c r="J177" s="36"/>
      <c r="K177" s="36"/>
      <c r="L177" s="39"/>
      <c r="M177" s="189"/>
      <c r="N177" s="190"/>
      <c r="O177" s="64"/>
      <c r="P177" s="64"/>
      <c r="Q177" s="64"/>
      <c r="R177" s="64"/>
      <c r="S177" s="64"/>
      <c r="T177" s="65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7" t="s">
        <v>128</v>
      </c>
      <c r="AU177" s="17" t="s">
        <v>82</v>
      </c>
    </row>
    <row r="178" spans="1:65" s="2" customFormat="1" ht="11.25">
      <c r="A178" s="34"/>
      <c r="B178" s="35"/>
      <c r="C178" s="36"/>
      <c r="D178" s="191" t="s">
        <v>130</v>
      </c>
      <c r="E178" s="36"/>
      <c r="F178" s="192" t="s">
        <v>275</v>
      </c>
      <c r="G178" s="36"/>
      <c r="H178" s="36"/>
      <c r="I178" s="188"/>
      <c r="J178" s="36"/>
      <c r="K178" s="36"/>
      <c r="L178" s="39"/>
      <c r="M178" s="189"/>
      <c r="N178" s="190"/>
      <c r="O178" s="64"/>
      <c r="P178" s="64"/>
      <c r="Q178" s="64"/>
      <c r="R178" s="64"/>
      <c r="S178" s="64"/>
      <c r="T178" s="65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7" t="s">
        <v>130</v>
      </c>
      <c r="AU178" s="17" t="s">
        <v>82</v>
      </c>
    </row>
    <row r="179" spans="1:65" s="13" customFormat="1" ht="11.25">
      <c r="B179" s="193"/>
      <c r="C179" s="194"/>
      <c r="D179" s="186" t="s">
        <v>132</v>
      </c>
      <c r="E179" s="195" t="s">
        <v>19</v>
      </c>
      <c r="F179" s="196" t="s">
        <v>276</v>
      </c>
      <c r="G179" s="194"/>
      <c r="H179" s="197">
        <v>329.5</v>
      </c>
      <c r="I179" s="198"/>
      <c r="J179" s="194"/>
      <c r="K179" s="194"/>
      <c r="L179" s="199"/>
      <c r="M179" s="200"/>
      <c r="N179" s="201"/>
      <c r="O179" s="201"/>
      <c r="P179" s="201"/>
      <c r="Q179" s="201"/>
      <c r="R179" s="201"/>
      <c r="S179" s="201"/>
      <c r="T179" s="202"/>
      <c r="AT179" s="203" t="s">
        <v>132</v>
      </c>
      <c r="AU179" s="203" t="s">
        <v>82</v>
      </c>
      <c r="AV179" s="13" t="s">
        <v>82</v>
      </c>
      <c r="AW179" s="13" t="s">
        <v>33</v>
      </c>
      <c r="AX179" s="13" t="s">
        <v>79</v>
      </c>
      <c r="AY179" s="203" t="s">
        <v>119</v>
      </c>
    </row>
    <row r="180" spans="1:65" s="2" customFormat="1" ht="16.5" customHeight="1">
      <c r="A180" s="34"/>
      <c r="B180" s="35"/>
      <c r="C180" s="173" t="s">
        <v>277</v>
      </c>
      <c r="D180" s="173" t="s">
        <v>121</v>
      </c>
      <c r="E180" s="174" t="s">
        <v>278</v>
      </c>
      <c r="F180" s="175" t="s">
        <v>279</v>
      </c>
      <c r="G180" s="176" t="s">
        <v>124</v>
      </c>
      <c r="H180" s="177">
        <v>218.1</v>
      </c>
      <c r="I180" s="178"/>
      <c r="J180" s="179">
        <f>ROUND(I180*H180,2)</f>
        <v>0</v>
      </c>
      <c r="K180" s="175" t="s">
        <v>125</v>
      </c>
      <c r="L180" s="39"/>
      <c r="M180" s="180" t="s">
        <v>19</v>
      </c>
      <c r="N180" s="181" t="s">
        <v>42</v>
      </c>
      <c r="O180" s="64"/>
      <c r="P180" s="182">
        <f>O180*H180</f>
        <v>0</v>
      </c>
      <c r="Q180" s="182">
        <v>0</v>
      </c>
      <c r="R180" s="182">
        <f>Q180*H180</f>
        <v>0</v>
      </c>
      <c r="S180" s="182">
        <v>0</v>
      </c>
      <c r="T180" s="183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84" t="s">
        <v>126</v>
      </c>
      <c r="AT180" s="184" t="s">
        <v>121</v>
      </c>
      <c r="AU180" s="184" t="s">
        <v>82</v>
      </c>
      <c r="AY180" s="17" t="s">
        <v>119</v>
      </c>
      <c r="BE180" s="185">
        <f>IF(N180="základní",J180,0)</f>
        <v>0</v>
      </c>
      <c r="BF180" s="185">
        <f>IF(N180="snížená",J180,0)</f>
        <v>0</v>
      </c>
      <c r="BG180" s="185">
        <f>IF(N180="zákl. přenesená",J180,0)</f>
        <v>0</v>
      </c>
      <c r="BH180" s="185">
        <f>IF(N180="sníž. přenesená",J180,0)</f>
        <v>0</v>
      </c>
      <c r="BI180" s="185">
        <f>IF(N180="nulová",J180,0)</f>
        <v>0</v>
      </c>
      <c r="BJ180" s="17" t="s">
        <v>79</v>
      </c>
      <c r="BK180" s="185">
        <f>ROUND(I180*H180,2)</f>
        <v>0</v>
      </c>
      <c r="BL180" s="17" t="s">
        <v>126</v>
      </c>
      <c r="BM180" s="184" t="s">
        <v>280</v>
      </c>
    </row>
    <row r="181" spans="1:65" s="2" customFormat="1" ht="11.25">
      <c r="A181" s="34"/>
      <c r="B181" s="35"/>
      <c r="C181" s="36"/>
      <c r="D181" s="186" t="s">
        <v>128</v>
      </c>
      <c r="E181" s="36"/>
      <c r="F181" s="187" t="s">
        <v>281</v>
      </c>
      <c r="G181" s="36"/>
      <c r="H181" s="36"/>
      <c r="I181" s="188"/>
      <c r="J181" s="36"/>
      <c r="K181" s="36"/>
      <c r="L181" s="39"/>
      <c r="M181" s="189"/>
      <c r="N181" s="190"/>
      <c r="O181" s="64"/>
      <c r="P181" s="64"/>
      <c r="Q181" s="64"/>
      <c r="R181" s="64"/>
      <c r="S181" s="64"/>
      <c r="T181" s="65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7" t="s">
        <v>128</v>
      </c>
      <c r="AU181" s="17" t="s">
        <v>82</v>
      </c>
    </row>
    <row r="182" spans="1:65" s="2" customFormat="1" ht="11.25">
      <c r="A182" s="34"/>
      <c r="B182" s="35"/>
      <c r="C182" s="36"/>
      <c r="D182" s="191" t="s">
        <v>130</v>
      </c>
      <c r="E182" s="36"/>
      <c r="F182" s="192" t="s">
        <v>282</v>
      </c>
      <c r="G182" s="36"/>
      <c r="H182" s="36"/>
      <c r="I182" s="188"/>
      <c r="J182" s="36"/>
      <c r="K182" s="36"/>
      <c r="L182" s="39"/>
      <c r="M182" s="189"/>
      <c r="N182" s="190"/>
      <c r="O182" s="64"/>
      <c r="P182" s="64"/>
      <c r="Q182" s="64"/>
      <c r="R182" s="64"/>
      <c r="S182" s="64"/>
      <c r="T182" s="65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7" t="s">
        <v>130</v>
      </c>
      <c r="AU182" s="17" t="s">
        <v>82</v>
      </c>
    </row>
    <row r="183" spans="1:65" s="13" customFormat="1" ht="11.25">
      <c r="B183" s="193"/>
      <c r="C183" s="194"/>
      <c r="D183" s="186" t="s">
        <v>132</v>
      </c>
      <c r="E183" s="195" t="s">
        <v>19</v>
      </c>
      <c r="F183" s="196" t="s">
        <v>283</v>
      </c>
      <c r="G183" s="194"/>
      <c r="H183" s="197">
        <v>218.1</v>
      </c>
      <c r="I183" s="198"/>
      <c r="J183" s="194"/>
      <c r="K183" s="194"/>
      <c r="L183" s="199"/>
      <c r="M183" s="200"/>
      <c r="N183" s="201"/>
      <c r="O183" s="201"/>
      <c r="P183" s="201"/>
      <c r="Q183" s="201"/>
      <c r="R183" s="201"/>
      <c r="S183" s="201"/>
      <c r="T183" s="202"/>
      <c r="AT183" s="203" t="s">
        <v>132</v>
      </c>
      <c r="AU183" s="203" t="s">
        <v>82</v>
      </c>
      <c r="AV183" s="13" t="s">
        <v>82</v>
      </c>
      <c r="AW183" s="13" t="s">
        <v>33</v>
      </c>
      <c r="AX183" s="13" t="s">
        <v>79</v>
      </c>
      <c r="AY183" s="203" t="s">
        <v>119</v>
      </c>
    </row>
    <row r="184" spans="1:65" s="2" customFormat="1" ht="16.5" customHeight="1">
      <c r="A184" s="34"/>
      <c r="B184" s="35"/>
      <c r="C184" s="173" t="s">
        <v>284</v>
      </c>
      <c r="D184" s="173" t="s">
        <v>121</v>
      </c>
      <c r="E184" s="174" t="s">
        <v>285</v>
      </c>
      <c r="F184" s="175" t="s">
        <v>286</v>
      </c>
      <c r="G184" s="176" t="s">
        <v>124</v>
      </c>
      <c r="H184" s="177">
        <v>218.1</v>
      </c>
      <c r="I184" s="178"/>
      <c r="J184" s="179">
        <f>ROUND(I184*H184,2)</f>
        <v>0</v>
      </c>
      <c r="K184" s="175" t="s">
        <v>125</v>
      </c>
      <c r="L184" s="39"/>
      <c r="M184" s="180" t="s">
        <v>19</v>
      </c>
      <c r="N184" s="181" t="s">
        <v>42</v>
      </c>
      <c r="O184" s="64"/>
      <c r="P184" s="182">
        <f>O184*H184</f>
        <v>0</v>
      </c>
      <c r="Q184" s="182">
        <v>1.2700000000000001E-3</v>
      </c>
      <c r="R184" s="182">
        <f>Q184*H184</f>
        <v>0.27698699999999998</v>
      </c>
      <c r="S184" s="182">
        <v>0</v>
      </c>
      <c r="T184" s="183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84" t="s">
        <v>126</v>
      </c>
      <c r="AT184" s="184" t="s">
        <v>121</v>
      </c>
      <c r="AU184" s="184" t="s">
        <v>82</v>
      </c>
      <c r="AY184" s="17" t="s">
        <v>119</v>
      </c>
      <c r="BE184" s="185">
        <f>IF(N184="základní",J184,0)</f>
        <v>0</v>
      </c>
      <c r="BF184" s="185">
        <f>IF(N184="snížená",J184,0)</f>
        <v>0</v>
      </c>
      <c r="BG184" s="185">
        <f>IF(N184="zákl. přenesená",J184,0)</f>
        <v>0</v>
      </c>
      <c r="BH184" s="185">
        <f>IF(N184="sníž. přenesená",J184,0)</f>
        <v>0</v>
      </c>
      <c r="BI184" s="185">
        <f>IF(N184="nulová",J184,0)</f>
        <v>0</v>
      </c>
      <c r="BJ184" s="17" t="s">
        <v>79</v>
      </c>
      <c r="BK184" s="185">
        <f>ROUND(I184*H184,2)</f>
        <v>0</v>
      </c>
      <c r="BL184" s="17" t="s">
        <v>126</v>
      </c>
      <c r="BM184" s="184" t="s">
        <v>287</v>
      </c>
    </row>
    <row r="185" spans="1:65" s="2" customFormat="1" ht="11.25">
      <c r="A185" s="34"/>
      <c r="B185" s="35"/>
      <c r="C185" s="36"/>
      <c r="D185" s="186" t="s">
        <v>128</v>
      </c>
      <c r="E185" s="36"/>
      <c r="F185" s="187" t="s">
        <v>286</v>
      </c>
      <c r="G185" s="36"/>
      <c r="H185" s="36"/>
      <c r="I185" s="188"/>
      <c r="J185" s="36"/>
      <c r="K185" s="36"/>
      <c r="L185" s="39"/>
      <c r="M185" s="189"/>
      <c r="N185" s="190"/>
      <c r="O185" s="64"/>
      <c r="P185" s="64"/>
      <c r="Q185" s="64"/>
      <c r="R185" s="64"/>
      <c r="S185" s="64"/>
      <c r="T185" s="65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T185" s="17" t="s">
        <v>128</v>
      </c>
      <c r="AU185" s="17" t="s">
        <v>82</v>
      </c>
    </row>
    <row r="186" spans="1:65" s="2" customFormat="1" ht="11.25">
      <c r="A186" s="34"/>
      <c r="B186" s="35"/>
      <c r="C186" s="36"/>
      <c r="D186" s="191" t="s">
        <v>130</v>
      </c>
      <c r="E186" s="36"/>
      <c r="F186" s="192" t="s">
        <v>288</v>
      </c>
      <c r="G186" s="36"/>
      <c r="H186" s="36"/>
      <c r="I186" s="188"/>
      <c r="J186" s="36"/>
      <c r="K186" s="36"/>
      <c r="L186" s="39"/>
      <c r="M186" s="189"/>
      <c r="N186" s="190"/>
      <c r="O186" s="64"/>
      <c r="P186" s="64"/>
      <c r="Q186" s="64"/>
      <c r="R186" s="64"/>
      <c r="S186" s="64"/>
      <c r="T186" s="65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7" t="s">
        <v>130</v>
      </c>
      <c r="AU186" s="17" t="s">
        <v>82</v>
      </c>
    </row>
    <row r="187" spans="1:65" s="13" customFormat="1" ht="11.25">
      <c r="B187" s="193"/>
      <c r="C187" s="194"/>
      <c r="D187" s="186" t="s">
        <v>132</v>
      </c>
      <c r="E187" s="195" t="s">
        <v>19</v>
      </c>
      <c r="F187" s="196" t="s">
        <v>283</v>
      </c>
      <c r="G187" s="194"/>
      <c r="H187" s="197">
        <v>218.1</v>
      </c>
      <c r="I187" s="198"/>
      <c r="J187" s="194"/>
      <c r="K187" s="194"/>
      <c r="L187" s="199"/>
      <c r="M187" s="200"/>
      <c r="N187" s="201"/>
      <c r="O187" s="201"/>
      <c r="P187" s="201"/>
      <c r="Q187" s="201"/>
      <c r="R187" s="201"/>
      <c r="S187" s="201"/>
      <c r="T187" s="202"/>
      <c r="AT187" s="203" t="s">
        <v>132</v>
      </c>
      <c r="AU187" s="203" t="s">
        <v>82</v>
      </c>
      <c r="AV187" s="13" t="s">
        <v>82</v>
      </c>
      <c r="AW187" s="13" t="s">
        <v>33</v>
      </c>
      <c r="AX187" s="13" t="s">
        <v>79</v>
      </c>
      <c r="AY187" s="203" t="s">
        <v>119</v>
      </c>
    </row>
    <row r="188" spans="1:65" s="12" customFormat="1" ht="22.9" customHeight="1">
      <c r="B188" s="157"/>
      <c r="C188" s="158"/>
      <c r="D188" s="159" t="s">
        <v>70</v>
      </c>
      <c r="E188" s="171" t="s">
        <v>82</v>
      </c>
      <c r="F188" s="171" t="s">
        <v>289</v>
      </c>
      <c r="G188" s="158"/>
      <c r="H188" s="158"/>
      <c r="I188" s="161"/>
      <c r="J188" s="172">
        <f>BK188</f>
        <v>0</v>
      </c>
      <c r="K188" s="158"/>
      <c r="L188" s="163"/>
      <c r="M188" s="164"/>
      <c r="N188" s="165"/>
      <c r="O188" s="165"/>
      <c r="P188" s="166">
        <f>SUM(P189:P207)</f>
        <v>0</v>
      </c>
      <c r="Q188" s="165"/>
      <c r="R188" s="166">
        <f>SUM(R189:R207)</f>
        <v>11.273880050000001</v>
      </c>
      <c r="S188" s="165"/>
      <c r="T188" s="167">
        <f>SUM(T189:T207)</f>
        <v>0</v>
      </c>
      <c r="AR188" s="168" t="s">
        <v>79</v>
      </c>
      <c r="AT188" s="169" t="s">
        <v>70</v>
      </c>
      <c r="AU188" s="169" t="s">
        <v>79</v>
      </c>
      <c r="AY188" s="168" t="s">
        <v>119</v>
      </c>
      <c r="BK188" s="170">
        <f>SUM(BK189:BK207)</f>
        <v>0</v>
      </c>
    </row>
    <row r="189" spans="1:65" s="2" customFormat="1" ht="16.5" customHeight="1">
      <c r="A189" s="34"/>
      <c r="B189" s="35"/>
      <c r="C189" s="173" t="s">
        <v>290</v>
      </c>
      <c r="D189" s="173" t="s">
        <v>121</v>
      </c>
      <c r="E189" s="174" t="s">
        <v>291</v>
      </c>
      <c r="F189" s="175" t="s">
        <v>292</v>
      </c>
      <c r="G189" s="176" t="s">
        <v>157</v>
      </c>
      <c r="H189" s="177">
        <v>4.2060000000000004</v>
      </c>
      <c r="I189" s="178"/>
      <c r="J189" s="179">
        <f>ROUND(I189*H189,2)</f>
        <v>0</v>
      </c>
      <c r="K189" s="175" t="s">
        <v>125</v>
      </c>
      <c r="L189" s="39"/>
      <c r="M189" s="180" t="s">
        <v>19</v>
      </c>
      <c r="N189" s="181" t="s">
        <v>42</v>
      </c>
      <c r="O189" s="64"/>
      <c r="P189" s="182">
        <f>O189*H189</f>
        <v>0</v>
      </c>
      <c r="Q189" s="182">
        <v>2.5018699999999998</v>
      </c>
      <c r="R189" s="182">
        <f>Q189*H189</f>
        <v>10.52286522</v>
      </c>
      <c r="S189" s="182">
        <v>0</v>
      </c>
      <c r="T189" s="183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84" t="s">
        <v>126</v>
      </c>
      <c r="AT189" s="184" t="s">
        <v>121</v>
      </c>
      <c r="AU189" s="184" t="s">
        <v>82</v>
      </c>
      <c r="AY189" s="17" t="s">
        <v>119</v>
      </c>
      <c r="BE189" s="185">
        <f>IF(N189="základní",J189,0)</f>
        <v>0</v>
      </c>
      <c r="BF189" s="185">
        <f>IF(N189="snížená",J189,0)</f>
        <v>0</v>
      </c>
      <c r="BG189" s="185">
        <f>IF(N189="zákl. přenesená",J189,0)</f>
        <v>0</v>
      </c>
      <c r="BH189" s="185">
        <f>IF(N189="sníž. přenesená",J189,0)</f>
        <v>0</v>
      </c>
      <c r="BI189" s="185">
        <f>IF(N189="nulová",J189,0)</f>
        <v>0</v>
      </c>
      <c r="BJ189" s="17" t="s">
        <v>79</v>
      </c>
      <c r="BK189" s="185">
        <f>ROUND(I189*H189,2)</f>
        <v>0</v>
      </c>
      <c r="BL189" s="17" t="s">
        <v>126</v>
      </c>
      <c r="BM189" s="184" t="s">
        <v>293</v>
      </c>
    </row>
    <row r="190" spans="1:65" s="2" customFormat="1" ht="11.25">
      <c r="A190" s="34"/>
      <c r="B190" s="35"/>
      <c r="C190" s="36"/>
      <c r="D190" s="186" t="s">
        <v>128</v>
      </c>
      <c r="E190" s="36"/>
      <c r="F190" s="187" t="s">
        <v>294</v>
      </c>
      <c r="G190" s="36"/>
      <c r="H190" s="36"/>
      <c r="I190" s="188"/>
      <c r="J190" s="36"/>
      <c r="K190" s="36"/>
      <c r="L190" s="39"/>
      <c r="M190" s="189"/>
      <c r="N190" s="190"/>
      <c r="O190" s="64"/>
      <c r="P190" s="64"/>
      <c r="Q190" s="64"/>
      <c r="R190" s="64"/>
      <c r="S190" s="64"/>
      <c r="T190" s="65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T190" s="17" t="s">
        <v>128</v>
      </c>
      <c r="AU190" s="17" t="s">
        <v>82</v>
      </c>
    </row>
    <row r="191" spans="1:65" s="2" customFormat="1" ht="11.25">
      <c r="A191" s="34"/>
      <c r="B191" s="35"/>
      <c r="C191" s="36"/>
      <c r="D191" s="191" t="s">
        <v>130</v>
      </c>
      <c r="E191" s="36"/>
      <c r="F191" s="192" t="s">
        <v>295</v>
      </c>
      <c r="G191" s="36"/>
      <c r="H191" s="36"/>
      <c r="I191" s="188"/>
      <c r="J191" s="36"/>
      <c r="K191" s="36"/>
      <c r="L191" s="39"/>
      <c r="M191" s="189"/>
      <c r="N191" s="190"/>
      <c r="O191" s="64"/>
      <c r="P191" s="64"/>
      <c r="Q191" s="64"/>
      <c r="R191" s="64"/>
      <c r="S191" s="64"/>
      <c r="T191" s="65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17" t="s">
        <v>130</v>
      </c>
      <c r="AU191" s="17" t="s">
        <v>82</v>
      </c>
    </row>
    <row r="192" spans="1:65" s="13" customFormat="1" ht="11.25">
      <c r="B192" s="193"/>
      <c r="C192" s="194"/>
      <c r="D192" s="186" t="s">
        <v>132</v>
      </c>
      <c r="E192" s="195" t="s">
        <v>19</v>
      </c>
      <c r="F192" s="196" t="s">
        <v>296</v>
      </c>
      <c r="G192" s="194"/>
      <c r="H192" s="197">
        <v>4.2060000000000004</v>
      </c>
      <c r="I192" s="198"/>
      <c r="J192" s="194"/>
      <c r="K192" s="194"/>
      <c r="L192" s="199"/>
      <c r="M192" s="200"/>
      <c r="N192" s="201"/>
      <c r="O192" s="201"/>
      <c r="P192" s="201"/>
      <c r="Q192" s="201"/>
      <c r="R192" s="201"/>
      <c r="S192" s="201"/>
      <c r="T192" s="202"/>
      <c r="AT192" s="203" t="s">
        <v>132</v>
      </c>
      <c r="AU192" s="203" t="s">
        <v>82</v>
      </c>
      <c r="AV192" s="13" t="s">
        <v>82</v>
      </c>
      <c r="AW192" s="13" t="s">
        <v>33</v>
      </c>
      <c r="AX192" s="13" t="s">
        <v>79</v>
      </c>
      <c r="AY192" s="203" t="s">
        <v>119</v>
      </c>
    </row>
    <row r="193" spans="1:65" s="2" customFormat="1" ht="16.5" customHeight="1">
      <c r="A193" s="34"/>
      <c r="B193" s="35"/>
      <c r="C193" s="173" t="s">
        <v>297</v>
      </c>
      <c r="D193" s="173" t="s">
        <v>121</v>
      </c>
      <c r="E193" s="174" t="s">
        <v>298</v>
      </c>
      <c r="F193" s="175" t="s">
        <v>299</v>
      </c>
      <c r="G193" s="176" t="s">
        <v>124</v>
      </c>
      <c r="H193" s="177">
        <v>25.238</v>
      </c>
      <c r="I193" s="178"/>
      <c r="J193" s="179">
        <f>ROUND(I193*H193,2)</f>
        <v>0</v>
      </c>
      <c r="K193" s="175" t="s">
        <v>125</v>
      </c>
      <c r="L193" s="39"/>
      <c r="M193" s="180" t="s">
        <v>19</v>
      </c>
      <c r="N193" s="181" t="s">
        <v>42</v>
      </c>
      <c r="O193" s="64"/>
      <c r="P193" s="182">
        <f>O193*H193</f>
        <v>0</v>
      </c>
      <c r="Q193" s="182">
        <v>2.6900000000000001E-3</v>
      </c>
      <c r="R193" s="182">
        <f>Q193*H193</f>
        <v>6.7890220000000001E-2</v>
      </c>
      <c r="S193" s="182">
        <v>0</v>
      </c>
      <c r="T193" s="183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84" t="s">
        <v>126</v>
      </c>
      <c r="AT193" s="184" t="s">
        <v>121</v>
      </c>
      <c r="AU193" s="184" t="s">
        <v>82</v>
      </c>
      <c r="AY193" s="17" t="s">
        <v>119</v>
      </c>
      <c r="BE193" s="185">
        <f>IF(N193="základní",J193,0)</f>
        <v>0</v>
      </c>
      <c r="BF193" s="185">
        <f>IF(N193="snížená",J193,0)</f>
        <v>0</v>
      </c>
      <c r="BG193" s="185">
        <f>IF(N193="zákl. přenesená",J193,0)</f>
        <v>0</v>
      </c>
      <c r="BH193" s="185">
        <f>IF(N193="sníž. přenesená",J193,0)</f>
        <v>0</v>
      </c>
      <c r="BI193" s="185">
        <f>IF(N193="nulová",J193,0)</f>
        <v>0</v>
      </c>
      <c r="BJ193" s="17" t="s">
        <v>79</v>
      </c>
      <c r="BK193" s="185">
        <f>ROUND(I193*H193,2)</f>
        <v>0</v>
      </c>
      <c r="BL193" s="17" t="s">
        <v>126</v>
      </c>
      <c r="BM193" s="184" t="s">
        <v>300</v>
      </c>
    </row>
    <row r="194" spans="1:65" s="2" customFormat="1" ht="11.25">
      <c r="A194" s="34"/>
      <c r="B194" s="35"/>
      <c r="C194" s="36"/>
      <c r="D194" s="186" t="s">
        <v>128</v>
      </c>
      <c r="E194" s="36"/>
      <c r="F194" s="187" t="s">
        <v>301</v>
      </c>
      <c r="G194" s="36"/>
      <c r="H194" s="36"/>
      <c r="I194" s="188"/>
      <c r="J194" s="36"/>
      <c r="K194" s="36"/>
      <c r="L194" s="39"/>
      <c r="M194" s="189"/>
      <c r="N194" s="190"/>
      <c r="O194" s="64"/>
      <c r="P194" s="64"/>
      <c r="Q194" s="64"/>
      <c r="R194" s="64"/>
      <c r="S194" s="64"/>
      <c r="T194" s="65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T194" s="17" t="s">
        <v>128</v>
      </c>
      <c r="AU194" s="17" t="s">
        <v>82</v>
      </c>
    </row>
    <row r="195" spans="1:65" s="2" customFormat="1" ht="11.25">
      <c r="A195" s="34"/>
      <c r="B195" s="35"/>
      <c r="C195" s="36"/>
      <c r="D195" s="191" t="s">
        <v>130</v>
      </c>
      <c r="E195" s="36"/>
      <c r="F195" s="192" t="s">
        <v>302</v>
      </c>
      <c r="G195" s="36"/>
      <c r="H195" s="36"/>
      <c r="I195" s="188"/>
      <c r="J195" s="36"/>
      <c r="K195" s="36"/>
      <c r="L195" s="39"/>
      <c r="M195" s="189"/>
      <c r="N195" s="190"/>
      <c r="O195" s="64"/>
      <c r="P195" s="64"/>
      <c r="Q195" s="64"/>
      <c r="R195" s="64"/>
      <c r="S195" s="64"/>
      <c r="T195" s="65"/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T195" s="17" t="s">
        <v>130</v>
      </c>
      <c r="AU195" s="17" t="s">
        <v>82</v>
      </c>
    </row>
    <row r="196" spans="1:65" s="13" customFormat="1" ht="11.25">
      <c r="B196" s="193"/>
      <c r="C196" s="194"/>
      <c r="D196" s="186" t="s">
        <v>132</v>
      </c>
      <c r="E196" s="195" t="s">
        <v>19</v>
      </c>
      <c r="F196" s="196" t="s">
        <v>303</v>
      </c>
      <c r="G196" s="194"/>
      <c r="H196" s="197">
        <v>25.238</v>
      </c>
      <c r="I196" s="198"/>
      <c r="J196" s="194"/>
      <c r="K196" s="194"/>
      <c r="L196" s="199"/>
      <c r="M196" s="200"/>
      <c r="N196" s="201"/>
      <c r="O196" s="201"/>
      <c r="P196" s="201"/>
      <c r="Q196" s="201"/>
      <c r="R196" s="201"/>
      <c r="S196" s="201"/>
      <c r="T196" s="202"/>
      <c r="AT196" s="203" t="s">
        <v>132</v>
      </c>
      <c r="AU196" s="203" t="s">
        <v>82</v>
      </c>
      <c r="AV196" s="13" t="s">
        <v>82</v>
      </c>
      <c r="AW196" s="13" t="s">
        <v>33</v>
      </c>
      <c r="AX196" s="13" t="s">
        <v>79</v>
      </c>
      <c r="AY196" s="203" t="s">
        <v>119</v>
      </c>
    </row>
    <row r="197" spans="1:65" s="2" customFormat="1" ht="16.5" customHeight="1">
      <c r="A197" s="34"/>
      <c r="B197" s="35"/>
      <c r="C197" s="173" t="s">
        <v>304</v>
      </c>
      <c r="D197" s="173" t="s">
        <v>121</v>
      </c>
      <c r="E197" s="174" t="s">
        <v>305</v>
      </c>
      <c r="F197" s="175" t="s">
        <v>306</v>
      </c>
      <c r="G197" s="176" t="s">
        <v>124</v>
      </c>
      <c r="H197" s="177">
        <v>25.238</v>
      </c>
      <c r="I197" s="178"/>
      <c r="J197" s="179">
        <f>ROUND(I197*H197,2)</f>
        <v>0</v>
      </c>
      <c r="K197" s="175" t="s">
        <v>125</v>
      </c>
      <c r="L197" s="39"/>
      <c r="M197" s="180" t="s">
        <v>19</v>
      </c>
      <c r="N197" s="181" t="s">
        <v>42</v>
      </c>
      <c r="O197" s="64"/>
      <c r="P197" s="182">
        <f>O197*H197</f>
        <v>0</v>
      </c>
      <c r="Q197" s="182">
        <v>0</v>
      </c>
      <c r="R197" s="182">
        <f>Q197*H197</f>
        <v>0</v>
      </c>
      <c r="S197" s="182">
        <v>0</v>
      </c>
      <c r="T197" s="183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84" t="s">
        <v>126</v>
      </c>
      <c r="AT197" s="184" t="s">
        <v>121</v>
      </c>
      <c r="AU197" s="184" t="s">
        <v>82</v>
      </c>
      <c r="AY197" s="17" t="s">
        <v>119</v>
      </c>
      <c r="BE197" s="185">
        <f>IF(N197="základní",J197,0)</f>
        <v>0</v>
      </c>
      <c r="BF197" s="185">
        <f>IF(N197="snížená",J197,0)</f>
        <v>0</v>
      </c>
      <c r="BG197" s="185">
        <f>IF(N197="zákl. přenesená",J197,0)</f>
        <v>0</v>
      </c>
      <c r="BH197" s="185">
        <f>IF(N197="sníž. přenesená",J197,0)</f>
        <v>0</v>
      </c>
      <c r="BI197" s="185">
        <f>IF(N197="nulová",J197,0)</f>
        <v>0</v>
      </c>
      <c r="BJ197" s="17" t="s">
        <v>79</v>
      </c>
      <c r="BK197" s="185">
        <f>ROUND(I197*H197,2)</f>
        <v>0</v>
      </c>
      <c r="BL197" s="17" t="s">
        <v>126</v>
      </c>
      <c r="BM197" s="184" t="s">
        <v>307</v>
      </c>
    </row>
    <row r="198" spans="1:65" s="2" customFormat="1" ht="11.25">
      <c r="A198" s="34"/>
      <c r="B198" s="35"/>
      <c r="C198" s="36"/>
      <c r="D198" s="186" t="s">
        <v>128</v>
      </c>
      <c r="E198" s="36"/>
      <c r="F198" s="187" t="s">
        <v>308</v>
      </c>
      <c r="G198" s="36"/>
      <c r="H198" s="36"/>
      <c r="I198" s="188"/>
      <c r="J198" s="36"/>
      <c r="K198" s="36"/>
      <c r="L198" s="39"/>
      <c r="M198" s="189"/>
      <c r="N198" s="190"/>
      <c r="O198" s="64"/>
      <c r="P198" s="64"/>
      <c r="Q198" s="64"/>
      <c r="R198" s="64"/>
      <c r="S198" s="64"/>
      <c r="T198" s="65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T198" s="17" t="s">
        <v>128</v>
      </c>
      <c r="AU198" s="17" t="s">
        <v>82</v>
      </c>
    </row>
    <row r="199" spans="1:65" s="2" customFormat="1" ht="11.25">
      <c r="A199" s="34"/>
      <c r="B199" s="35"/>
      <c r="C199" s="36"/>
      <c r="D199" s="191" t="s">
        <v>130</v>
      </c>
      <c r="E199" s="36"/>
      <c r="F199" s="192" t="s">
        <v>309</v>
      </c>
      <c r="G199" s="36"/>
      <c r="H199" s="36"/>
      <c r="I199" s="188"/>
      <c r="J199" s="36"/>
      <c r="K199" s="36"/>
      <c r="L199" s="39"/>
      <c r="M199" s="189"/>
      <c r="N199" s="190"/>
      <c r="O199" s="64"/>
      <c r="P199" s="64"/>
      <c r="Q199" s="64"/>
      <c r="R199" s="64"/>
      <c r="S199" s="64"/>
      <c r="T199" s="65"/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T199" s="17" t="s">
        <v>130</v>
      </c>
      <c r="AU199" s="17" t="s">
        <v>82</v>
      </c>
    </row>
    <row r="200" spans="1:65" s="2" customFormat="1" ht="16.5" customHeight="1">
      <c r="A200" s="34"/>
      <c r="B200" s="35"/>
      <c r="C200" s="173" t="s">
        <v>310</v>
      </c>
      <c r="D200" s="173" t="s">
        <v>121</v>
      </c>
      <c r="E200" s="174" t="s">
        <v>311</v>
      </c>
      <c r="F200" s="175" t="s">
        <v>312</v>
      </c>
      <c r="G200" s="176" t="s">
        <v>217</v>
      </c>
      <c r="H200" s="177">
        <v>0.11</v>
      </c>
      <c r="I200" s="178"/>
      <c r="J200" s="179">
        <f>ROUND(I200*H200,2)</f>
        <v>0</v>
      </c>
      <c r="K200" s="175" t="s">
        <v>125</v>
      </c>
      <c r="L200" s="39"/>
      <c r="M200" s="180" t="s">
        <v>19</v>
      </c>
      <c r="N200" s="181" t="s">
        <v>42</v>
      </c>
      <c r="O200" s="64"/>
      <c r="P200" s="182">
        <f>O200*H200</f>
        <v>0</v>
      </c>
      <c r="Q200" s="182">
        <v>1.0606199999999999</v>
      </c>
      <c r="R200" s="182">
        <f>Q200*H200</f>
        <v>0.11666819999999999</v>
      </c>
      <c r="S200" s="182">
        <v>0</v>
      </c>
      <c r="T200" s="183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84" t="s">
        <v>126</v>
      </c>
      <c r="AT200" s="184" t="s">
        <v>121</v>
      </c>
      <c r="AU200" s="184" t="s">
        <v>82</v>
      </c>
      <c r="AY200" s="17" t="s">
        <v>119</v>
      </c>
      <c r="BE200" s="185">
        <f>IF(N200="základní",J200,0)</f>
        <v>0</v>
      </c>
      <c r="BF200" s="185">
        <f>IF(N200="snížená",J200,0)</f>
        <v>0</v>
      </c>
      <c r="BG200" s="185">
        <f>IF(N200="zákl. přenesená",J200,0)</f>
        <v>0</v>
      </c>
      <c r="BH200" s="185">
        <f>IF(N200="sníž. přenesená",J200,0)</f>
        <v>0</v>
      </c>
      <c r="BI200" s="185">
        <f>IF(N200="nulová",J200,0)</f>
        <v>0</v>
      </c>
      <c r="BJ200" s="17" t="s">
        <v>79</v>
      </c>
      <c r="BK200" s="185">
        <f>ROUND(I200*H200,2)</f>
        <v>0</v>
      </c>
      <c r="BL200" s="17" t="s">
        <v>126</v>
      </c>
      <c r="BM200" s="184" t="s">
        <v>313</v>
      </c>
    </row>
    <row r="201" spans="1:65" s="2" customFormat="1" ht="11.25">
      <c r="A201" s="34"/>
      <c r="B201" s="35"/>
      <c r="C201" s="36"/>
      <c r="D201" s="186" t="s">
        <v>128</v>
      </c>
      <c r="E201" s="36"/>
      <c r="F201" s="187" t="s">
        <v>314</v>
      </c>
      <c r="G201" s="36"/>
      <c r="H201" s="36"/>
      <c r="I201" s="188"/>
      <c r="J201" s="36"/>
      <c r="K201" s="36"/>
      <c r="L201" s="39"/>
      <c r="M201" s="189"/>
      <c r="N201" s="190"/>
      <c r="O201" s="64"/>
      <c r="P201" s="64"/>
      <c r="Q201" s="64"/>
      <c r="R201" s="64"/>
      <c r="S201" s="64"/>
      <c r="T201" s="65"/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T201" s="17" t="s">
        <v>128</v>
      </c>
      <c r="AU201" s="17" t="s">
        <v>82</v>
      </c>
    </row>
    <row r="202" spans="1:65" s="2" customFormat="1" ht="11.25">
      <c r="A202" s="34"/>
      <c r="B202" s="35"/>
      <c r="C202" s="36"/>
      <c r="D202" s="191" t="s">
        <v>130</v>
      </c>
      <c r="E202" s="36"/>
      <c r="F202" s="192" t="s">
        <v>315</v>
      </c>
      <c r="G202" s="36"/>
      <c r="H202" s="36"/>
      <c r="I202" s="188"/>
      <c r="J202" s="36"/>
      <c r="K202" s="36"/>
      <c r="L202" s="39"/>
      <c r="M202" s="189"/>
      <c r="N202" s="190"/>
      <c r="O202" s="64"/>
      <c r="P202" s="64"/>
      <c r="Q202" s="64"/>
      <c r="R202" s="64"/>
      <c r="S202" s="64"/>
      <c r="T202" s="65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T202" s="17" t="s">
        <v>130</v>
      </c>
      <c r="AU202" s="17" t="s">
        <v>82</v>
      </c>
    </row>
    <row r="203" spans="1:65" s="13" customFormat="1" ht="11.25">
      <c r="B203" s="193"/>
      <c r="C203" s="194"/>
      <c r="D203" s="186" t="s">
        <v>132</v>
      </c>
      <c r="E203" s="195" t="s">
        <v>19</v>
      </c>
      <c r="F203" s="196" t="s">
        <v>316</v>
      </c>
      <c r="G203" s="194"/>
      <c r="H203" s="197">
        <v>0.11</v>
      </c>
      <c r="I203" s="198"/>
      <c r="J203" s="194"/>
      <c r="K203" s="194"/>
      <c r="L203" s="199"/>
      <c r="M203" s="200"/>
      <c r="N203" s="201"/>
      <c r="O203" s="201"/>
      <c r="P203" s="201"/>
      <c r="Q203" s="201"/>
      <c r="R203" s="201"/>
      <c r="S203" s="201"/>
      <c r="T203" s="202"/>
      <c r="AT203" s="203" t="s">
        <v>132</v>
      </c>
      <c r="AU203" s="203" t="s">
        <v>82</v>
      </c>
      <c r="AV203" s="13" t="s">
        <v>82</v>
      </c>
      <c r="AW203" s="13" t="s">
        <v>33</v>
      </c>
      <c r="AX203" s="13" t="s">
        <v>79</v>
      </c>
      <c r="AY203" s="203" t="s">
        <v>119</v>
      </c>
    </row>
    <row r="204" spans="1:65" s="2" customFormat="1" ht="16.5" customHeight="1">
      <c r="A204" s="34"/>
      <c r="B204" s="35"/>
      <c r="C204" s="173" t="s">
        <v>317</v>
      </c>
      <c r="D204" s="173" t="s">
        <v>121</v>
      </c>
      <c r="E204" s="174" t="s">
        <v>318</v>
      </c>
      <c r="F204" s="175" t="s">
        <v>319</v>
      </c>
      <c r="G204" s="176" t="s">
        <v>217</v>
      </c>
      <c r="H204" s="177">
        <v>0.53300000000000003</v>
      </c>
      <c r="I204" s="178"/>
      <c r="J204" s="179">
        <f>ROUND(I204*H204,2)</f>
        <v>0</v>
      </c>
      <c r="K204" s="175" t="s">
        <v>125</v>
      </c>
      <c r="L204" s="39"/>
      <c r="M204" s="180" t="s">
        <v>19</v>
      </c>
      <c r="N204" s="181" t="s">
        <v>42</v>
      </c>
      <c r="O204" s="64"/>
      <c r="P204" s="182">
        <f>O204*H204</f>
        <v>0</v>
      </c>
      <c r="Q204" s="182">
        <v>1.06277</v>
      </c>
      <c r="R204" s="182">
        <f>Q204*H204</f>
        <v>0.56645641000000002</v>
      </c>
      <c r="S204" s="182">
        <v>0</v>
      </c>
      <c r="T204" s="183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84" t="s">
        <v>126</v>
      </c>
      <c r="AT204" s="184" t="s">
        <v>121</v>
      </c>
      <c r="AU204" s="184" t="s">
        <v>82</v>
      </c>
      <c r="AY204" s="17" t="s">
        <v>119</v>
      </c>
      <c r="BE204" s="185">
        <f>IF(N204="základní",J204,0)</f>
        <v>0</v>
      </c>
      <c r="BF204" s="185">
        <f>IF(N204="snížená",J204,0)</f>
        <v>0</v>
      </c>
      <c r="BG204" s="185">
        <f>IF(N204="zákl. přenesená",J204,0)</f>
        <v>0</v>
      </c>
      <c r="BH204" s="185">
        <f>IF(N204="sníž. přenesená",J204,0)</f>
        <v>0</v>
      </c>
      <c r="BI204" s="185">
        <f>IF(N204="nulová",J204,0)</f>
        <v>0</v>
      </c>
      <c r="BJ204" s="17" t="s">
        <v>79</v>
      </c>
      <c r="BK204" s="185">
        <f>ROUND(I204*H204,2)</f>
        <v>0</v>
      </c>
      <c r="BL204" s="17" t="s">
        <v>126</v>
      </c>
      <c r="BM204" s="184" t="s">
        <v>320</v>
      </c>
    </row>
    <row r="205" spans="1:65" s="2" customFormat="1" ht="11.25">
      <c r="A205" s="34"/>
      <c r="B205" s="35"/>
      <c r="C205" s="36"/>
      <c r="D205" s="186" t="s">
        <v>128</v>
      </c>
      <c r="E205" s="36"/>
      <c r="F205" s="187" t="s">
        <v>321</v>
      </c>
      <c r="G205" s="36"/>
      <c r="H205" s="36"/>
      <c r="I205" s="188"/>
      <c r="J205" s="36"/>
      <c r="K205" s="36"/>
      <c r="L205" s="39"/>
      <c r="M205" s="189"/>
      <c r="N205" s="190"/>
      <c r="O205" s="64"/>
      <c r="P205" s="64"/>
      <c r="Q205" s="64"/>
      <c r="R205" s="64"/>
      <c r="S205" s="64"/>
      <c r="T205" s="65"/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T205" s="17" t="s">
        <v>128</v>
      </c>
      <c r="AU205" s="17" t="s">
        <v>82</v>
      </c>
    </row>
    <row r="206" spans="1:65" s="2" customFormat="1" ht="11.25">
      <c r="A206" s="34"/>
      <c r="B206" s="35"/>
      <c r="C206" s="36"/>
      <c r="D206" s="191" t="s">
        <v>130</v>
      </c>
      <c r="E206" s="36"/>
      <c r="F206" s="192" t="s">
        <v>322</v>
      </c>
      <c r="G206" s="36"/>
      <c r="H206" s="36"/>
      <c r="I206" s="188"/>
      <c r="J206" s="36"/>
      <c r="K206" s="36"/>
      <c r="L206" s="39"/>
      <c r="M206" s="189"/>
      <c r="N206" s="190"/>
      <c r="O206" s="64"/>
      <c r="P206" s="64"/>
      <c r="Q206" s="64"/>
      <c r="R206" s="64"/>
      <c r="S206" s="64"/>
      <c r="T206" s="65"/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T206" s="17" t="s">
        <v>130</v>
      </c>
      <c r="AU206" s="17" t="s">
        <v>82</v>
      </c>
    </row>
    <row r="207" spans="1:65" s="13" customFormat="1" ht="11.25">
      <c r="B207" s="193"/>
      <c r="C207" s="194"/>
      <c r="D207" s="186" t="s">
        <v>132</v>
      </c>
      <c r="E207" s="195" t="s">
        <v>19</v>
      </c>
      <c r="F207" s="196" t="s">
        <v>323</v>
      </c>
      <c r="G207" s="194"/>
      <c r="H207" s="197">
        <v>0.53300000000000003</v>
      </c>
      <c r="I207" s="198"/>
      <c r="J207" s="194"/>
      <c r="K207" s="194"/>
      <c r="L207" s="199"/>
      <c r="M207" s="200"/>
      <c r="N207" s="201"/>
      <c r="O207" s="201"/>
      <c r="P207" s="201"/>
      <c r="Q207" s="201"/>
      <c r="R207" s="201"/>
      <c r="S207" s="201"/>
      <c r="T207" s="202"/>
      <c r="AT207" s="203" t="s">
        <v>132</v>
      </c>
      <c r="AU207" s="203" t="s">
        <v>82</v>
      </c>
      <c r="AV207" s="13" t="s">
        <v>82</v>
      </c>
      <c r="AW207" s="13" t="s">
        <v>33</v>
      </c>
      <c r="AX207" s="13" t="s">
        <v>79</v>
      </c>
      <c r="AY207" s="203" t="s">
        <v>119</v>
      </c>
    </row>
    <row r="208" spans="1:65" s="12" customFormat="1" ht="22.9" customHeight="1">
      <c r="B208" s="157"/>
      <c r="C208" s="158"/>
      <c r="D208" s="159" t="s">
        <v>70</v>
      </c>
      <c r="E208" s="171" t="s">
        <v>126</v>
      </c>
      <c r="F208" s="171" t="s">
        <v>324</v>
      </c>
      <c r="G208" s="158"/>
      <c r="H208" s="158"/>
      <c r="I208" s="161"/>
      <c r="J208" s="172">
        <f>BK208</f>
        <v>0</v>
      </c>
      <c r="K208" s="158"/>
      <c r="L208" s="163"/>
      <c r="M208" s="164"/>
      <c r="N208" s="165"/>
      <c r="O208" s="165"/>
      <c r="P208" s="166">
        <f>SUM(P209:P224)</f>
        <v>0</v>
      </c>
      <c r="Q208" s="165"/>
      <c r="R208" s="166">
        <f>SUM(R209:R224)</f>
        <v>12.835204300000001</v>
      </c>
      <c r="S208" s="165"/>
      <c r="T208" s="167">
        <f>SUM(T209:T224)</f>
        <v>0</v>
      </c>
      <c r="AR208" s="168" t="s">
        <v>79</v>
      </c>
      <c r="AT208" s="169" t="s">
        <v>70</v>
      </c>
      <c r="AU208" s="169" t="s">
        <v>79</v>
      </c>
      <c r="AY208" s="168" t="s">
        <v>119</v>
      </c>
      <c r="BK208" s="170">
        <f>SUM(BK209:BK224)</f>
        <v>0</v>
      </c>
    </row>
    <row r="209" spans="1:65" s="2" customFormat="1" ht="16.5" customHeight="1">
      <c r="A209" s="34"/>
      <c r="B209" s="35"/>
      <c r="C209" s="173" t="s">
        <v>325</v>
      </c>
      <c r="D209" s="173" t="s">
        <v>121</v>
      </c>
      <c r="E209" s="174" t="s">
        <v>326</v>
      </c>
      <c r="F209" s="175" t="s">
        <v>327</v>
      </c>
      <c r="G209" s="176" t="s">
        <v>124</v>
      </c>
      <c r="H209" s="177">
        <v>11.44</v>
      </c>
      <c r="I209" s="178"/>
      <c r="J209" s="179">
        <f>ROUND(I209*H209,2)</f>
        <v>0</v>
      </c>
      <c r="K209" s="175" t="s">
        <v>125</v>
      </c>
      <c r="L209" s="39"/>
      <c r="M209" s="180" t="s">
        <v>19</v>
      </c>
      <c r="N209" s="181" t="s">
        <v>42</v>
      </c>
      <c r="O209" s="64"/>
      <c r="P209" s="182">
        <f>O209*H209</f>
        <v>0</v>
      </c>
      <c r="Q209" s="182">
        <v>0.36435000000000001</v>
      </c>
      <c r="R209" s="182">
        <f>Q209*H209</f>
        <v>4.168164</v>
      </c>
      <c r="S209" s="182">
        <v>0</v>
      </c>
      <c r="T209" s="183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84" t="s">
        <v>126</v>
      </c>
      <c r="AT209" s="184" t="s">
        <v>121</v>
      </c>
      <c r="AU209" s="184" t="s">
        <v>82</v>
      </c>
      <c r="AY209" s="17" t="s">
        <v>119</v>
      </c>
      <c r="BE209" s="185">
        <f>IF(N209="základní",J209,0)</f>
        <v>0</v>
      </c>
      <c r="BF209" s="185">
        <f>IF(N209="snížená",J209,0)</f>
        <v>0</v>
      </c>
      <c r="BG209" s="185">
        <f>IF(N209="zákl. přenesená",J209,0)</f>
        <v>0</v>
      </c>
      <c r="BH209" s="185">
        <f>IF(N209="sníž. přenesená",J209,0)</f>
        <v>0</v>
      </c>
      <c r="BI209" s="185">
        <f>IF(N209="nulová",J209,0)</f>
        <v>0</v>
      </c>
      <c r="BJ209" s="17" t="s">
        <v>79</v>
      </c>
      <c r="BK209" s="185">
        <f>ROUND(I209*H209,2)</f>
        <v>0</v>
      </c>
      <c r="BL209" s="17" t="s">
        <v>126</v>
      </c>
      <c r="BM209" s="184" t="s">
        <v>328</v>
      </c>
    </row>
    <row r="210" spans="1:65" s="2" customFormat="1" ht="11.25">
      <c r="A210" s="34"/>
      <c r="B210" s="35"/>
      <c r="C210" s="36"/>
      <c r="D210" s="186" t="s">
        <v>128</v>
      </c>
      <c r="E210" s="36"/>
      <c r="F210" s="187" t="s">
        <v>329</v>
      </c>
      <c r="G210" s="36"/>
      <c r="H210" s="36"/>
      <c r="I210" s="188"/>
      <c r="J210" s="36"/>
      <c r="K210" s="36"/>
      <c r="L210" s="39"/>
      <c r="M210" s="189"/>
      <c r="N210" s="190"/>
      <c r="O210" s="64"/>
      <c r="P210" s="64"/>
      <c r="Q210" s="64"/>
      <c r="R210" s="64"/>
      <c r="S210" s="64"/>
      <c r="T210" s="65"/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T210" s="17" t="s">
        <v>128</v>
      </c>
      <c r="AU210" s="17" t="s">
        <v>82</v>
      </c>
    </row>
    <row r="211" spans="1:65" s="2" customFormat="1" ht="11.25">
      <c r="A211" s="34"/>
      <c r="B211" s="35"/>
      <c r="C211" s="36"/>
      <c r="D211" s="191" t="s">
        <v>130</v>
      </c>
      <c r="E211" s="36"/>
      <c r="F211" s="192" t="s">
        <v>330</v>
      </c>
      <c r="G211" s="36"/>
      <c r="H211" s="36"/>
      <c r="I211" s="188"/>
      <c r="J211" s="36"/>
      <c r="K211" s="36"/>
      <c r="L211" s="39"/>
      <c r="M211" s="189"/>
      <c r="N211" s="190"/>
      <c r="O211" s="64"/>
      <c r="P211" s="64"/>
      <c r="Q211" s="64"/>
      <c r="R211" s="64"/>
      <c r="S211" s="64"/>
      <c r="T211" s="65"/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T211" s="17" t="s">
        <v>130</v>
      </c>
      <c r="AU211" s="17" t="s">
        <v>82</v>
      </c>
    </row>
    <row r="212" spans="1:65" s="13" customFormat="1" ht="11.25">
      <c r="B212" s="193"/>
      <c r="C212" s="194"/>
      <c r="D212" s="186" t="s">
        <v>132</v>
      </c>
      <c r="E212" s="195" t="s">
        <v>19</v>
      </c>
      <c r="F212" s="196" t="s">
        <v>331</v>
      </c>
      <c r="G212" s="194"/>
      <c r="H212" s="197">
        <v>11.44</v>
      </c>
      <c r="I212" s="198"/>
      <c r="J212" s="194"/>
      <c r="K212" s="194"/>
      <c r="L212" s="199"/>
      <c r="M212" s="200"/>
      <c r="N212" s="201"/>
      <c r="O212" s="201"/>
      <c r="P212" s="201"/>
      <c r="Q212" s="201"/>
      <c r="R212" s="201"/>
      <c r="S212" s="201"/>
      <c r="T212" s="202"/>
      <c r="AT212" s="203" t="s">
        <v>132</v>
      </c>
      <c r="AU212" s="203" t="s">
        <v>82</v>
      </c>
      <c r="AV212" s="13" t="s">
        <v>82</v>
      </c>
      <c r="AW212" s="13" t="s">
        <v>33</v>
      </c>
      <c r="AX212" s="13" t="s">
        <v>79</v>
      </c>
      <c r="AY212" s="203" t="s">
        <v>119</v>
      </c>
    </row>
    <row r="213" spans="1:65" s="2" customFormat="1" ht="16.5" customHeight="1">
      <c r="A213" s="34"/>
      <c r="B213" s="35"/>
      <c r="C213" s="173" t="s">
        <v>332</v>
      </c>
      <c r="D213" s="173" t="s">
        <v>121</v>
      </c>
      <c r="E213" s="174" t="s">
        <v>333</v>
      </c>
      <c r="F213" s="175" t="s">
        <v>334</v>
      </c>
      <c r="G213" s="176" t="s">
        <v>157</v>
      </c>
      <c r="H213" s="177">
        <v>0.40500000000000003</v>
      </c>
      <c r="I213" s="178"/>
      <c r="J213" s="179">
        <f>ROUND(I213*H213,2)</f>
        <v>0</v>
      </c>
      <c r="K213" s="175" t="s">
        <v>125</v>
      </c>
      <c r="L213" s="39"/>
      <c r="M213" s="180" t="s">
        <v>19</v>
      </c>
      <c r="N213" s="181" t="s">
        <v>42</v>
      </c>
      <c r="O213" s="64"/>
      <c r="P213" s="182">
        <f>O213*H213</f>
        <v>0</v>
      </c>
      <c r="Q213" s="182">
        <v>2.3010199999999998</v>
      </c>
      <c r="R213" s="182">
        <f>Q213*H213</f>
        <v>0.93191310000000005</v>
      </c>
      <c r="S213" s="182">
        <v>0</v>
      </c>
      <c r="T213" s="183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84" t="s">
        <v>126</v>
      </c>
      <c r="AT213" s="184" t="s">
        <v>121</v>
      </c>
      <c r="AU213" s="184" t="s">
        <v>82</v>
      </c>
      <c r="AY213" s="17" t="s">
        <v>119</v>
      </c>
      <c r="BE213" s="185">
        <f>IF(N213="základní",J213,0)</f>
        <v>0</v>
      </c>
      <c r="BF213" s="185">
        <f>IF(N213="snížená",J213,0)</f>
        <v>0</v>
      </c>
      <c r="BG213" s="185">
        <f>IF(N213="zákl. přenesená",J213,0)</f>
        <v>0</v>
      </c>
      <c r="BH213" s="185">
        <f>IF(N213="sníž. přenesená",J213,0)</f>
        <v>0</v>
      </c>
      <c r="BI213" s="185">
        <f>IF(N213="nulová",J213,0)</f>
        <v>0</v>
      </c>
      <c r="BJ213" s="17" t="s">
        <v>79</v>
      </c>
      <c r="BK213" s="185">
        <f>ROUND(I213*H213,2)</f>
        <v>0</v>
      </c>
      <c r="BL213" s="17" t="s">
        <v>126</v>
      </c>
      <c r="BM213" s="184" t="s">
        <v>335</v>
      </c>
    </row>
    <row r="214" spans="1:65" s="2" customFormat="1" ht="19.5">
      <c r="A214" s="34"/>
      <c r="B214" s="35"/>
      <c r="C214" s="36"/>
      <c r="D214" s="186" t="s">
        <v>128</v>
      </c>
      <c r="E214" s="36"/>
      <c r="F214" s="187" t="s">
        <v>336</v>
      </c>
      <c r="G214" s="36"/>
      <c r="H214" s="36"/>
      <c r="I214" s="188"/>
      <c r="J214" s="36"/>
      <c r="K214" s="36"/>
      <c r="L214" s="39"/>
      <c r="M214" s="189"/>
      <c r="N214" s="190"/>
      <c r="O214" s="64"/>
      <c r="P214" s="64"/>
      <c r="Q214" s="64"/>
      <c r="R214" s="64"/>
      <c r="S214" s="64"/>
      <c r="T214" s="65"/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T214" s="17" t="s">
        <v>128</v>
      </c>
      <c r="AU214" s="17" t="s">
        <v>82</v>
      </c>
    </row>
    <row r="215" spans="1:65" s="2" customFormat="1" ht="11.25">
      <c r="A215" s="34"/>
      <c r="B215" s="35"/>
      <c r="C215" s="36"/>
      <c r="D215" s="191" t="s">
        <v>130</v>
      </c>
      <c r="E215" s="36"/>
      <c r="F215" s="192" t="s">
        <v>337</v>
      </c>
      <c r="G215" s="36"/>
      <c r="H215" s="36"/>
      <c r="I215" s="188"/>
      <c r="J215" s="36"/>
      <c r="K215" s="36"/>
      <c r="L215" s="39"/>
      <c r="M215" s="189"/>
      <c r="N215" s="190"/>
      <c r="O215" s="64"/>
      <c r="P215" s="64"/>
      <c r="Q215" s="64"/>
      <c r="R215" s="64"/>
      <c r="S215" s="64"/>
      <c r="T215" s="65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T215" s="17" t="s">
        <v>130</v>
      </c>
      <c r="AU215" s="17" t="s">
        <v>82</v>
      </c>
    </row>
    <row r="216" spans="1:65" s="13" customFormat="1" ht="11.25">
      <c r="B216" s="193"/>
      <c r="C216" s="194"/>
      <c r="D216" s="186" t="s">
        <v>132</v>
      </c>
      <c r="E216" s="195" t="s">
        <v>19</v>
      </c>
      <c r="F216" s="196" t="s">
        <v>338</v>
      </c>
      <c r="G216" s="194"/>
      <c r="H216" s="197">
        <v>0.40500000000000003</v>
      </c>
      <c r="I216" s="198"/>
      <c r="J216" s="194"/>
      <c r="K216" s="194"/>
      <c r="L216" s="199"/>
      <c r="M216" s="200"/>
      <c r="N216" s="201"/>
      <c r="O216" s="201"/>
      <c r="P216" s="201"/>
      <c r="Q216" s="201"/>
      <c r="R216" s="201"/>
      <c r="S216" s="201"/>
      <c r="T216" s="202"/>
      <c r="AT216" s="203" t="s">
        <v>132</v>
      </c>
      <c r="AU216" s="203" t="s">
        <v>82</v>
      </c>
      <c r="AV216" s="13" t="s">
        <v>82</v>
      </c>
      <c r="AW216" s="13" t="s">
        <v>33</v>
      </c>
      <c r="AX216" s="13" t="s">
        <v>79</v>
      </c>
      <c r="AY216" s="203" t="s">
        <v>119</v>
      </c>
    </row>
    <row r="217" spans="1:65" s="2" customFormat="1" ht="16.5" customHeight="1">
      <c r="A217" s="34"/>
      <c r="B217" s="35"/>
      <c r="C217" s="173" t="s">
        <v>339</v>
      </c>
      <c r="D217" s="173" t="s">
        <v>121</v>
      </c>
      <c r="E217" s="174" t="s">
        <v>340</v>
      </c>
      <c r="F217" s="175" t="s">
        <v>341</v>
      </c>
      <c r="G217" s="176" t="s">
        <v>124</v>
      </c>
      <c r="H217" s="177">
        <v>0.81</v>
      </c>
      <c r="I217" s="178"/>
      <c r="J217" s="179">
        <f>ROUND(I217*H217,2)</f>
        <v>0</v>
      </c>
      <c r="K217" s="175" t="s">
        <v>125</v>
      </c>
      <c r="L217" s="39"/>
      <c r="M217" s="180" t="s">
        <v>19</v>
      </c>
      <c r="N217" s="181" t="s">
        <v>42</v>
      </c>
      <c r="O217" s="64"/>
      <c r="P217" s="182">
        <f>O217*H217</f>
        <v>0</v>
      </c>
      <c r="Q217" s="182">
        <v>6.3200000000000001E-3</v>
      </c>
      <c r="R217" s="182">
        <f>Q217*H217</f>
        <v>5.1192000000000008E-3</v>
      </c>
      <c r="S217" s="182">
        <v>0</v>
      </c>
      <c r="T217" s="183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84" t="s">
        <v>126</v>
      </c>
      <c r="AT217" s="184" t="s">
        <v>121</v>
      </c>
      <c r="AU217" s="184" t="s">
        <v>82</v>
      </c>
      <c r="AY217" s="17" t="s">
        <v>119</v>
      </c>
      <c r="BE217" s="185">
        <f>IF(N217="základní",J217,0)</f>
        <v>0</v>
      </c>
      <c r="BF217" s="185">
        <f>IF(N217="snížená",J217,0)</f>
        <v>0</v>
      </c>
      <c r="BG217" s="185">
        <f>IF(N217="zákl. přenesená",J217,0)</f>
        <v>0</v>
      </c>
      <c r="BH217" s="185">
        <f>IF(N217="sníž. přenesená",J217,0)</f>
        <v>0</v>
      </c>
      <c r="BI217" s="185">
        <f>IF(N217="nulová",J217,0)</f>
        <v>0</v>
      </c>
      <c r="BJ217" s="17" t="s">
        <v>79</v>
      </c>
      <c r="BK217" s="185">
        <f>ROUND(I217*H217,2)</f>
        <v>0</v>
      </c>
      <c r="BL217" s="17" t="s">
        <v>126</v>
      </c>
      <c r="BM217" s="184" t="s">
        <v>342</v>
      </c>
    </row>
    <row r="218" spans="1:65" s="2" customFormat="1" ht="11.25">
      <c r="A218" s="34"/>
      <c r="B218" s="35"/>
      <c r="C218" s="36"/>
      <c r="D218" s="186" t="s">
        <v>128</v>
      </c>
      <c r="E218" s="36"/>
      <c r="F218" s="187" t="s">
        <v>343</v>
      </c>
      <c r="G218" s="36"/>
      <c r="H218" s="36"/>
      <c r="I218" s="188"/>
      <c r="J218" s="36"/>
      <c r="K218" s="36"/>
      <c r="L218" s="39"/>
      <c r="M218" s="189"/>
      <c r="N218" s="190"/>
      <c r="O218" s="64"/>
      <c r="P218" s="64"/>
      <c r="Q218" s="64"/>
      <c r="R218" s="64"/>
      <c r="S218" s="64"/>
      <c r="T218" s="65"/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T218" s="17" t="s">
        <v>128</v>
      </c>
      <c r="AU218" s="17" t="s">
        <v>82</v>
      </c>
    </row>
    <row r="219" spans="1:65" s="2" customFormat="1" ht="11.25">
      <c r="A219" s="34"/>
      <c r="B219" s="35"/>
      <c r="C219" s="36"/>
      <c r="D219" s="191" t="s">
        <v>130</v>
      </c>
      <c r="E219" s="36"/>
      <c r="F219" s="192" t="s">
        <v>344</v>
      </c>
      <c r="G219" s="36"/>
      <c r="H219" s="36"/>
      <c r="I219" s="188"/>
      <c r="J219" s="36"/>
      <c r="K219" s="36"/>
      <c r="L219" s="39"/>
      <c r="M219" s="189"/>
      <c r="N219" s="190"/>
      <c r="O219" s="64"/>
      <c r="P219" s="64"/>
      <c r="Q219" s="64"/>
      <c r="R219" s="64"/>
      <c r="S219" s="64"/>
      <c r="T219" s="65"/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T219" s="17" t="s">
        <v>130</v>
      </c>
      <c r="AU219" s="17" t="s">
        <v>82</v>
      </c>
    </row>
    <row r="220" spans="1:65" s="13" customFormat="1" ht="11.25">
      <c r="B220" s="193"/>
      <c r="C220" s="194"/>
      <c r="D220" s="186" t="s">
        <v>132</v>
      </c>
      <c r="E220" s="195" t="s">
        <v>19</v>
      </c>
      <c r="F220" s="196" t="s">
        <v>345</v>
      </c>
      <c r="G220" s="194"/>
      <c r="H220" s="197">
        <v>0.81</v>
      </c>
      <c r="I220" s="198"/>
      <c r="J220" s="194"/>
      <c r="K220" s="194"/>
      <c r="L220" s="199"/>
      <c r="M220" s="200"/>
      <c r="N220" s="201"/>
      <c r="O220" s="201"/>
      <c r="P220" s="201"/>
      <c r="Q220" s="201"/>
      <c r="R220" s="201"/>
      <c r="S220" s="201"/>
      <c r="T220" s="202"/>
      <c r="AT220" s="203" t="s">
        <v>132</v>
      </c>
      <c r="AU220" s="203" t="s">
        <v>82</v>
      </c>
      <c r="AV220" s="13" t="s">
        <v>82</v>
      </c>
      <c r="AW220" s="13" t="s">
        <v>33</v>
      </c>
      <c r="AX220" s="13" t="s">
        <v>79</v>
      </c>
      <c r="AY220" s="203" t="s">
        <v>119</v>
      </c>
    </row>
    <row r="221" spans="1:65" s="2" customFormat="1" ht="16.5" customHeight="1">
      <c r="A221" s="34"/>
      <c r="B221" s="35"/>
      <c r="C221" s="173" t="s">
        <v>346</v>
      </c>
      <c r="D221" s="173" t="s">
        <v>121</v>
      </c>
      <c r="E221" s="174" t="s">
        <v>347</v>
      </c>
      <c r="F221" s="175" t="s">
        <v>348</v>
      </c>
      <c r="G221" s="176" t="s">
        <v>124</v>
      </c>
      <c r="H221" s="177">
        <v>10.4</v>
      </c>
      <c r="I221" s="178"/>
      <c r="J221" s="179">
        <f>ROUND(I221*H221,2)</f>
        <v>0</v>
      </c>
      <c r="K221" s="175" t="s">
        <v>125</v>
      </c>
      <c r="L221" s="39"/>
      <c r="M221" s="180" t="s">
        <v>19</v>
      </c>
      <c r="N221" s="181" t="s">
        <v>42</v>
      </c>
      <c r="O221" s="64"/>
      <c r="P221" s="182">
        <f>O221*H221</f>
        <v>0</v>
      </c>
      <c r="Q221" s="182">
        <v>0.74326999999999999</v>
      </c>
      <c r="R221" s="182">
        <f>Q221*H221</f>
        <v>7.7300079999999998</v>
      </c>
      <c r="S221" s="182">
        <v>0</v>
      </c>
      <c r="T221" s="183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84" t="s">
        <v>126</v>
      </c>
      <c r="AT221" s="184" t="s">
        <v>121</v>
      </c>
      <c r="AU221" s="184" t="s">
        <v>82</v>
      </c>
      <c r="AY221" s="17" t="s">
        <v>119</v>
      </c>
      <c r="BE221" s="185">
        <f>IF(N221="základní",J221,0)</f>
        <v>0</v>
      </c>
      <c r="BF221" s="185">
        <f>IF(N221="snížená",J221,0)</f>
        <v>0</v>
      </c>
      <c r="BG221" s="185">
        <f>IF(N221="zákl. přenesená",J221,0)</f>
        <v>0</v>
      </c>
      <c r="BH221" s="185">
        <f>IF(N221="sníž. přenesená",J221,0)</f>
        <v>0</v>
      </c>
      <c r="BI221" s="185">
        <f>IF(N221="nulová",J221,0)</f>
        <v>0</v>
      </c>
      <c r="BJ221" s="17" t="s">
        <v>79</v>
      </c>
      <c r="BK221" s="185">
        <f>ROUND(I221*H221,2)</f>
        <v>0</v>
      </c>
      <c r="BL221" s="17" t="s">
        <v>126</v>
      </c>
      <c r="BM221" s="184" t="s">
        <v>349</v>
      </c>
    </row>
    <row r="222" spans="1:65" s="2" customFormat="1" ht="11.25">
      <c r="A222" s="34"/>
      <c r="B222" s="35"/>
      <c r="C222" s="36"/>
      <c r="D222" s="186" t="s">
        <v>128</v>
      </c>
      <c r="E222" s="36"/>
      <c r="F222" s="187" t="s">
        <v>350</v>
      </c>
      <c r="G222" s="36"/>
      <c r="H222" s="36"/>
      <c r="I222" s="188"/>
      <c r="J222" s="36"/>
      <c r="K222" s="36"/>
      <c r="L222" s="39"/>
      <c r="M222" s="189"/>
      <c r="N222" s="190"/>
      <c r="O222" s="64"/>
      <c r="P222" s="64"/>
      <c r="Q222" s="64"/>
      <c r="R222" s="64"/>
      <c r="S222" s="64"/>
      <c r="T222" s="65"/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T222" s="17" t="s">
        <v>128</v>
      </c>
      <c r="AU222" s="17" t="s">
        <v>82</v>
      </c>
    </row>
    <row r="223" spans="1:65" s="2" customFormat="1" ht="11.25">
      <c r="A223" s="34"/>
      <c r="B223" s="35"/>
      <c r="C223" s="36"/>
      <c r="D223" s="191" t="s">
        <v>130</v>
      </c>
      <c r="E223" s="36"/>
      <c r="F223" s="192" t="s">
        <v>351</v>
      </c>
      <c r="G223" s="36"/>
      <c r="H223" s="36"/>
      <c r="I223" s="188"/>
      <c r="J223" s="36"/>
      <c r="K223" s="36"/>
      <c r="L223" s="39"/>
      <c r="M223" s="189"/>
      <c r="N223" s="190"/>
      <c r="O223" s="64"/>
      <c r="P223" s="64"/>
      <c r="Q223" s="64"/>
      <c r="R223" s="64"/>
      <c r="S223" s="64"/>
      <c r="T223" s="65"/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T223" s="17" t="s">
        <v>130</v>
      </c>
      <c r="AU223" s="17" t="s">
        <v>82</v>
      </c>
    </row>
    <row r="224" spans="1:65" s="13" customFormat="1" ht="11.25">
      <c r="B224" s="193"/>
      <c r="C224" s="194"/>
      <c r="D224" s="186" t="s">
        <v>132</v>
      </c>
      <c r="E224" s="195" t="s">
        <v>19</v>
      </c>
      <c r="F224" s="196" t="s">
        <v>352</v>
      </c>
      <c r="G224" s="194"/>
      <c r="H224" s="197">
        <v>10.4</v>
      </c>
      <c r="I224" s="198"/>
      <c r="J224" s="194"/>
      <c r="K224" s="194"/>
      <c r="L224" s="199"/>
      <c r="M224" s="200"/>
      <c r="N224" s="201"/>
      <c r="O224" s="201"/>
      <c r="P224" s="201"/>
      <c r="Q224" s="201"/>
      <c r="R224" s="201"/>
      <c r="S224" s="201"/>
      <c r="T224" s="202"/>
      <c r="AT224" s="203" t="s">
        <v>132</v>
      </c>
      <c r="AU224" s="203" t="s">
        <v>82</v>
      </c>
      <c r="AV224" s="13" t="s">
        <v>82</v>
      </c>
      <c r="AW224" s="13" t="s">
        <v>33</v>
      </c>
      <c r="AX224" s="13" t="s">
        <v>79</v>
      </c>
      <c r="AY224" s="203" t="s">
        <v>119</v>
      </c>
    </row>
    <row r="225" spans="1:65" s="12" customFormat="1" ht="22.9" customHeight="1">
      <c r="B225" s="157"/>
      <c r="C225" s="158"/>
      <c r="D225" s="159" t="s">
        <v>70</v>
      </c>
      <c r="E225" s="171" t="s">
        <v>154</v>
      </c>
      <c r="F225" s="171" t="s">
        <v>353</v>
      </c>
      <c r="G225" s="158"/>
      <c r="H225" s="158"/>
      <c r="I225" s="161"/>
      <c r="J225" s="172">
        <f>BK225</f>
        <v>0</v>
      </c>
      <c r="K225" s="158"/>
      <c r="L225" s="163"/>
      <c r="M225" s="164"/>
      <c r="N225" s="165"/>
      <c r="O225" s="165"/>
      <c r="P225" s="166">
        <f>SUM(P226:P265)</f>
        <v>0</v>
      </c>
      <c r="Q225" s="165"/>
      <c r="R225" s="166">
        <f>SUM(R226:R265)</f>
        <v>673.64425600000004</v>
      </c>
      <c r="S225" s="165"/>
      <c r="T225" s="167">
        <f>SUM(T226:T265)</f>
        <v>0</v>
      </c>
      <c r="AR225" s="168" t="s">
        <v>79</v>
      </c>
      <c r="AT225" s="169" t="s">
        <v>70</v>
      </c>
      <c r="AU225" s="169" t="s">
        <v>79</v>
      </c>
      <c r="AY225" s="168" t="s">
        <v>119</v>
      </c>
      <c r="BK225" s="170">
        <f>SUM(BK226:BK265)</f>
        <v>0</v>
      </c>
    </row>
    <row r="226" spans="1:65" s="2" customFormat="1" ht="24.2" customHeight="1">
      <c r="A226" s="34"/>
      <c r="B226" s="35"/>
      <c r="C226" s="173" t="s">
        <v>354</v>
      </c>
      <c r="D226" s="173" t="s">
        <v>121</v>
      </c>
      <c r="E226" s="174" t="s">
        <v>355</v>
      </c>
      <c r="F226" s="175" t="s">
        <v>356</v>
      </c>
      <c r="G226" s="176" t="s">
        <v>124</v>
      </c>
      <c r="H226" s="177">
        <v>614.19000000000005</v>
      </c>
      <c r="I226" s="178"/>
      <c r="J226" s="179">
        <f>ROUND(I226*H226,2)</f>
        <v>0</v>
      </c>
      <c r="K226" s="175" t="s">
        <v>125</v>
      </c>
      <c r="L226" s="39"/>
      <c r="M226" s="180" t="s">
        <v>19</v>
      </c>
      <c r="N226" s="181" t="s">
        <v>42</v>
      </c>
      <c r="O226" s="64"/>
      <c r="P226" s="182">
        <f>O226*H226</f>
        <v>0</v>
      </c>
      <c r="Q226" s="182">
        <v>0</v>
      </c>
      <c r="R226" s="182">
        <f>Q226*H226</f>
        <v>0</v>
      </c>
      <c r="S226" s="182">
        <v>0</v>
      </c>
      <c r="T226" s="183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84" t="s">
        <v>126</v>
      </c>
      <c r="AT226" s="184" t="s">
        <v>121</v>
      </c>
      <c r="AU226" s="184" t="s">
        <v>82</v>
      </c>
      <c r="AY226" s="17" t="s">
        <v>119</v>
      </c>
      <c r="BE226" s="185">
        <f>IF(N226="základní",J226,0)</f>
        <v>0</v>
      </c>
      <c r="BF226" s="185">
        <f>IF(N226="snížená",J226,0)</f>
        <v>0</v>
      </c>
      <c r="BG226" s="185">
        <f>IF(N226="zákl. přenesená",J226,0)</f>
        <v>0</v>
      </c>
      <c r="BH226" s="185">
        <f>IF(N226="sníž. přenesená",J226,0)</f>
        <v>0</v>
      </c>
      <c r="BI226" s="185">
        <f>IF(N226="nulová",J226,0)</f>
        <v>0</v>
      </c>
      <c r="BJ226" s="17" t="s">
        <v>79</v>
      </c>
      <c r="BK226" s="185">
        <f>ROUND(I226*H226,2)</f>
        <v>0</v>
      </c>
      <c r="BL226" s="17" t="s">
        <v>126</v>
      </c>
      <c r="BM226" s="184" t="s">
        <v>357</v>
      </c>
    </row>
    <row r="227" spans="1:65" s="2" customFormat="1" ht="19.5">
      <c r="A227" s="34"/>
      <c r="B227" s="35"/>
      <c r="C227" s="36"/>
      <c r="D227" s="186" t="s">
        <v>128</v>
      </c>
      <c r="E227" s="36"/>
      <c r="F227" s="187" t="s">
        <v>358</v>
      </c>
      <c r="G227" s="36"/>
      <c r="H227" s="36"/>
      <c r="I227" s="188"/>
      <c r="J227" s="36"/>
      <c r="K227" s="36"/>
      <c r="L227" s="39"/>
      <c r="M227" s="189"/>
      <c r="N227" s="190"/>
      <c r="O227" s="64"/>
      <c r="P227" s="64"/>
      <c r="Q227" s="64"/>
      <c r="R227" s="64"/>
      <c r="S227" s="64"/>
      <c r="T227" s="65"/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T227" s="17" t="s">
        <v>128</v>
      </c>
      <c r="AU227" s="17" t="s">
        <v>82</v>
      </c>
    </row>
    <row r="228" spans="1:65" s="2" customFormat="1" ht="11.25">
      <c r="A228" s="34"/>
      <c r="B228" s="35"/>
      <c r="C228" s="36"/>
      <c r="D228" s="191" t="s">
        <v>130</v>
      </c>
      <c r="E228" s="36"/>
      <c r="F228" s="192" t="s">
        <v>359</v>
      </c>
      <c r="G228" s="36"/>
      <c r="H228" s="36"/>
      <c r="I228" s="188"/>
      <c r="J228" s="36"/>
      <c r="K228" s="36"/>
      <c r="L228" s="39"/>
      <c r="M228" s="189"/>
      <c r="N228" s="190"/>
      <c r="O228" s="64"/>
      <c r="P228" s="64"/>
      <c r="Q228" s="64"/>
      <c r="R228" s="64"/>
      <c r="S228" s="64"/>
      <c r="T228" s="65"/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T228" s="17" t="s">
        <v>130</v>
      </c>
      <c r="AU228" s="17" t="s">
        <v>82</v>
      </c>
    </row>
    <row r="229" spans="1:65" s="13" customFormat="1" ht="11.25">
      <c r="B229" s="193"/>
      <c r="C229" s="194"/>
      <c r="D229" s="186" t="s">
        <v>132</v>
      </c>
      <c r="E229" s="195" t="s">
        <v>19</v>
      </c>
      <c r="F229" s="196" t="s">
        <v>360</v>
      </c>
      <c r="G229" s="194"/>
      <c r="H229" s="197">
        <v>579.69000000000005</v>
      </c>
      <c r="I229" s="198"/>
      <c r="J229" s="194"/>
      <c r="K229" s="194"/>
      <c r="L229" s="199"/>
      <c r="M229" s="200"/>
      <c r="N229" s="201"/>
      <c r="O229" s="201"/>
      <c r="P229" s="201"/>
      <c r="Q229" s="201"/>
      <c r="R229" s="201"/>
      <c r="S229" s="201"/>
      <c r="T229" s="202"/>
      <c r="AT229" s="203" t="s">
        <v>132</v>
      </c>
      <c r="AU229" s="203" t="s">
        <v>82</v>
      </c>
      <c r="AV229" s="13" t="s">
        <v>82</v>
      </c>
      <c r="AW229" s="13" t="s">
        <v>33</v>
      </c>
      <c r="AX229" s="13" t="s">
        <v>71</v>
      </c>
      <c r="AY229" s="203" t="s">
        <v>119</v>
      </c>
    </row>
    <row r="230" spans="1:65" s="13" customFormat="1" ht="11.25">
      <c r="B230" s="193"/>
      <c r="C230" s="194"/>
      <c r="D230" s="186" t="s">
        <v>132</v>
      </c>
      <c r="E230" s="195" t="s">
        <v>19</v>
      </c>
      <c r="F230" s="196" t="s">
        <v>361</v>
      </c>
      <c r="G230" s="194"/>
      <c r="H230" s="197">
        <v>34.5</v>
      </c>
      <c r="I230" s="198"/>
      <c r="J230" s="194"/>
      <c r="K230" s="194"/>
      <c r="L230" s="199"/>
      <c r="M230" s="200"/>
      <c r="N230" s="201"/>
      <c r="O230" s="201"/>
      <c r="P230" s="201"/>
      <c r="Q230" s="201"/>
      <c r="R230" s="201"/>
      <c r="S230" s="201"/>
      <c r="T230" s="202"/>
      <c r="AT230" s="203" t="s">
        <v>132</v>
      </c>
      <c r="AU230" s="203" t="s">
        <v>82</v>
      </c>
      <c r="AV230" s="13" t="s">
        <v>82</v>
      </c>
      <c r="AW230" s="13" t="s">
        <v>33</v>
      </c>
      <c r="AX230" s="13" t="s">
        <v>71</v>
      </c>
      <c r="AY230" s="203" t="s">
        <v>119</v>
      </c>
    </row>
    <row r="231" spans="1:65" s="2" customFormat="1" ht="16.5" customHeight="1">
      <c r="A231" s="34"/>
      <c r="B231" s="35"/>
      <c r="C231" s="205" t="s">
        <v>362</v>
      </c>
      <c r="D231" s="205" t="s">
        <v>250</v>
      </c>
      <c r="E231" s="206" t="s">
        <v>363</v>
      </c>
      <c r="F231" s="207" t="s">
        <v>364</v>
      </c>
      <c r="G231" s="208" t="s">
        <v>217</v>
      </c>
      <c r="H231" s="209">
        <v>27.146999999999998</v>
      </c>
      <c r="I231" s="210"/>
      <c r="J231" s="211">
        <f>ROUND(I231*H231,2)</f>
        <v>0</v>
      </c>
      <c r="K231" s="207" t="s">
        <v>125</v>
      </c>
      <c r="L231" s="212"/>
      <c r="M231" s="213" t="s">
        <v>19</v>
      </c>
      <c r="N231" s="214" t="s">
        <v>42</v>
      </c>
      <c r="O231" s="64"/>
      <c r="P231" s="182">
        <f>O231*H231</f>
        <v>0</v>
      </c>
      <c r="Q231" s="182">
        <v>1</v>
      </c>
      <c r="R231" s="182">
        <f>Q231*H231</f>
        <v>27.146999999999998</v>
      </c>
      <c r="S231" s="182">
        <v>0</v>
      </c>
      <c r="T231" s="183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84" t="s">
        <v>178</v>
      </c>
      <c r="AT231" s="184" t="s">
        <v>250</v>
      </c>
      <c r="AU231" s="184" t="s">
        <v>82</v>
      </c>
      <c r="AY231" s="17" t="s">
        <v>119</v>
      </c>
      <c r="BE231" s="185">
        <f>IF(N231="základní",J231,0)</f>
        <v>0</v>
      </c>
      <c r="BF231" s="185">
        <f>IF(N231="snížená",J231,0)</f>
        <v>0</v>
      </c>
      <c r="BG231" s="185">
        <f>IF(N231="zákl. přenesená",J231,0)</f>
        <v>0</v>
      </c>
      <c r="BH231" s="185">
        <f>IF(N231="sníž. přenesená",J231,0)</f>
        <v>0</v>
      </c>
      <c r="BI231" s="185">
        <f>IF(N231="nulová",J231,0)</f>
        <v>0</v>
      </c>
      <c r="BJ231" s="17" t="s">
        <v>79</v>
      </c>
      <c r="BK231" s="185">
        <f>ROUND(I231*H231,2)</f>
        <v>0</v>
      </c>
      <c r="BL231" s="17" t="s">
        <v>126</v>
      </c>
      <c r="BM231" s="184" t="s">
        <v>365</v>
      </c>
    </row>
    <row r="232" spans="1:65" s="2" customFormat="1" ht="11.25">
      <c r="A232" s="34"/>
      <c r="B232" s="35"/>
      <c r="C232" s="36"/>
      <c r="D232" s="186" t="s">
        <v>128</v>
      </c>
      <c r="E232" s="36"/>
      <c r="F232" s="187" t="s">
        <v>364</v>
      </c>
      <c r="G232" s="36"/>
      <c r="H232" s="36"/>
      <c r="I232" s="188"/>
      <c r="J232" s="36"/>
      <c r="K232" s="36"/>
      <c r="L232" s="39"/>
      <c r="M232" s="189"/>
      <c r="N232" s="190"/>
      <c r="O232" s="64"/>
      <c r="P232" s="64"/>
      <c r="Q232" s="64"/>
      <c r="R232" s="64"/>
      <c r="S232" s="64"/>
      <c r="T232" s="65"/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T232" s="17" t="s">
        <v>128</v>
      </c>
      <c r="AU232" s="17" t="s">
        <v>82</v>
      </c>
    </row>
    <row r="233" spans="1:65" s="13" customFormat="1" ht="11.25">
      <c r="B233" s="193"/>
      <c r="C233" s="194"/>
      <c r="D233" s="186" t="s">
        <v>132</v>
      </c>
      <c r="E233" s="195" t="s">
        <v>19</v>
      </c>
      <c r="F233" s="196" t="s">
        <v>366</v>
      </c>
      <c r="G233" s="194"/>
      <c r="H233" s="197">
        <v>27.146999999999998</v>
      </c>
      <c r="I233" s="198"/>
      <c r="J233" s="194"/>
      <c r="K233" s="194"/>
      <c r="L233" s="199"/>
      <c r="M233" s="200"/>
      <c r="N233" s="201"/>
      <c r="O233" s="201"/>
      <c r="P233" s="201"/>
      <c r="Q233" s="201"/>
      <c r="R233" s="201"/>
      <c r="S233" s="201"/>
      <c r="T233" s="202"/>
      <c r="AT233" s="203" t="s">
        <v>132</v>
      </c>
      <c r="AU233" s="203" t="s">
        <v>82</v>
      </c>
      <c r="AV233" s="13" t="s">
        <v>82</v>
      </c>
      <c r="AW233" s="13" t="s">
        <v>33</v>
      </c>
      <c r="AX233" s="13" t="s">
        <v>79</v>
      </c>
      <c r="AY233" s="203" t="s">
        <v>119</v>
      </c>
    </row>
    <row r="234" spans="1:65" s="2" customFormat="1" ht="16.5" customHeight="1">
      <c r="A234" s="34"/>
      <c r="B234" s="35"/>
      <c r="C234" s="173" t="s">
        <v>367</v>
      </c>
      <c r="D234" s="173" t="s">
        <v>121</v>
      </c>
      <c r="E234" s="174" t="s">
        <v>368</v>
      </c>
      <c r="F234" s="175" t="s">
        <v>369</v>
      </c>
      <c r="G234" s="176" t="s">
        <v>124</v>
      </c>
      <c r="H234" s="177">
        <v>1838.7</v>
      </c>
      <c r="I234" s="178"/>
      <c r="J234" s="179">
        <f>ROUND(I234*H234,2)</f>
        <v>0</v>
      </c>
      <c r="K234" s="175" t="s">
        <v>125</v>
      </c>
      <c r="L234" s="39"/>
      <c r="M234" s="180" t="s">
        <v>19</v>
      </c>
      <c r="N234" s="181" t="s">
        <v>42</v>
      </c>
      <c r="O234" s="64"/>
      <c r="P234" s="182">
        <f>O234*H234</f>
        <v>0</v>
      </c>
      <c r="Q234" s="182">
        <v>0.34499999999999997</v>
      </c>
      <c r="R234" s="182">
        <f>Q234*H234</f>
        <v>634.35149999999999</v>
      </c>
      <c r="S234" s="182">
        <v>0</v>
      </c>
      <c r="T234" s="183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84" t="s">
        <v>126</v>
      </c>
      <c r="AT234" s="184" t="s">
        <v>121</v>
      </c>
      <c r="AU234" s="184" t="s">
        <v>82</v>
      </c>
      <c r="AY234" s="17" t="s">
        <v>119</v>
      </c>
      <c r="BE234" s="185">
        <f>IF(N234="základní",J234,0)</f>
        <v>0</v>
      </c>
      <c r="BF234" s="185">
        <f>IF(N234="snížená",J234,0)</f>
        <v>0</v>
      </c>
      <c r="BG234" s="185">
        <f>IF(N234="zákl. přenesená",J234,0)</f>
        <v>0</v>
      </c>
      <c r="BH234" s="185">
        <f>IF(N234="sníž. přenesená",J234,0)</f>
        <v>0</v>
      </c>
      <c r="BI234" s="185">
        <f>IF(N234="nulová",J234,0)</f>
        <v>0</v>
      </c>
      <c r="BJ234" s="17" t="s">
        <v>79</v>
      </c>
      <c r="BK234" s="185">
        <f>ROUND(I234*H234,2)</f>
        <v>0</v>
      </c>
      <c r="BL234" s="17" t="s">
        <v>126</v>
      </c>
      <c r="BM234" s="184" t="s">
        <v>370</v>
      </c>
    </row>
    <row r="235" spans="1:65" s="2" customFormat="1" ht="11.25">
      <c r="A235" s="34"/>
      <c r="B235" s="35"/>
      <c r="C235" s="36"/>
      <c r="D235" s="186" t="s">
        <v>128</v>
      </c>
      <c r="E235" s="36"/>
      <c r="F235" s="187" t="s">
        <v>371</v>
      </c>
      <c r="G235" s="36"/>
      <c r="H235" s="36"/>
      <c r="I235" s="188"/>
      <c r="J235" s="36"/>
      <c r="K235" s="36"/>
      <c r="L235" s="39"/>
      <c r="M235" s="189"/>
      <c r="N235" s="190"/>
      <c r="O235" s="64"/>
      <c r="P235" s="64"/>
      <c r="Q235" s="64"/>
      <c r="R235" s="64"/>
      <c r="S235" s="64"/>
      <c r="T235" s="65"/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T235" s="17" t="s">
        <v>128</v>
      </c>
      <c r="AU235" s="17" t="s">
        <v>82</v>
      </c>
    </row>
    <row r="236" spans="1:65" s="2" customFormat="1" ht="11.25">
      <c r="A236" s="34"/>
      <c r="B236" s="35"/>
      <c r="C236" s="36"/>
      <c r="D236" s="191" t="s">
        <v>130</v>
      </c>
      <c r="E236" s="36"/>
      <c r="F236" s="192" t="s">
        <v>372</v>
      </c>
      <c r="G236" s="36"/>
      <c r="H236" s="36"/>
      <c r="I236" s="188"/>
      <c r="J236" s="36"/>
      <c r="K236" s="36"/>
      <c r="L236" s="39"/>
      <c r="M236" s="189"/>
      <c r="N236" s="190"/>
      <c r="O236" s="64"/>
      <c r="P236" s="64"/>
      <c r="Q236" s="64"/>
      <c r="R236" s="64"/>
      <c r="S236" s="64"/>
      <c r="T236" s="65"/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T236" s="17" t="s">
        <v>130</v>
      </c>
      <c r="AU236" s="17" t="s">
        <v>82</v>
      </c>
    </row>
    <row r="237" spans="1:65" s="13" customFormat="1" ht="11.25">
      <c r="B237" s="193"/>
      <c r="C237" s="194"/>
      <c r="D237" s="186" t="s">
        <v>132</v>
      </c>
      <c r="E237" s="195" t="s">
        <v>19</v>
      </c>
      <c r="F237" s="196" t="s">
        <v>373</v>
      </c>
      <c r="G237" s="194"/>
      <c r="H237" s="197">
        <v>1838.7</v>
      </c>
      <c r="I237" s="198"/>
      <c r="J237" s="194"/>
      <c r="K237" s="194"/>
      <c r="L237" s="199"/>
      <c r="M237" s="200"/>
      <c r="N237" s="201"/>
      <c r="O237" s="201"/>
      <c r="P237" s="201"/>
      <c r="Q237" s="201"/>
      <c r="R237" s="201"/>
      <c r="S237" s="201"/>
      <c r="T237" s="202"/>
      <c r="AT237" s="203" t="s">
        <v>132</v>
      </c>
      <c r="AU237" s="203" t="s">
        <v>82</v>
      </c>
      <c r="AV237" s="13" t="s">
        <v>82</v>
      </c>
      <c r="AW237" s="13" t="s">
        <v>33</v>
      </c>
      <c r="AX237" s="13" t="s">
        <v>79</v>
      </c>
      <c r="AY237" s="203" t="s">
        <v>119</v>
      </c>
    </row>
    <row r="238" spans="1:65" s="2" customFormat="1" ht="16.5" customHeight="1">
      <c r="A238" s="34"/>
      <c r="B238" s="35"/>
      <c r="C238" s="173" t="s">
        <v>374</v>
      </c>
      <c r="D238" s="173" t="s">
        <v>121</v>
      </c>
      <c r="E238" s="174" t="s">
        <v>375</v>
      </c>
      <c r="F238" s="175" t="s">
        <v>376</v>
      </c>
      <c r="G238" s="176" t="s">
        <v>124</v>
      </c>
      <c r="H238" s="177">
        <v>464.69099999999997</v>
      </c>
      <c r="I238" s="178"/>
      <c r="J238" s="179">
        <f>ROUND(I238*H238,2)</f>
        <v>0</v>
      </c>
      <c r="K238" s="175" t="s">
        <v>125</v>
      </c>
      <c r="L238" s="39"/>
      <c r="M238" s="180" t="s">
        <v>19</v>
      </c>
      <c r="N238" s="181" t="s">
        <v>42</v>
      </c>
      <c r="O238" s="64"/>
      <c r="P238" s="182">
        <f>O238*H238</f>
        <v>0</v>
      </c>
      <c r="Q238" s="182">
        <v>0</v>
      </c>
      <c r="R238" s="182">
        <f>Q238*H238</f>
        <v>0</v>
      </c>
      <c r="S238" s="182">
        <v>0</v>
      </c>
      <c r="T238" s="183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184" t="s">
        <v>126</v>
      </c>
      <c r="AT238" s="184" t="s">
        <v>121</v>
      </c>
      <c r="AU238" s="184" t="s">
        <v>82</v>
      </c>
      <c r="AY238" s="17" t="s">
        <v>119</v>
      </c>
      <c r="BE238" s="185">
        <f>IF(N238="základní",J238,0)</f>
        <v>0</v>
      </c>
      <c r="BF238" s="185">
        <f>IF(N238="snížená",J238,0)</f>
        <v>0</v>
      </c>
      <c r="BG238" s="185">
        <f>IF(N238="zákl. přenesená",J238,0)</f>
        <v>0</v>
      </c>
      <c r="BH238" s="185">
        <f>IF(N238="sníž. přenesená",J238,0)</f>
        <v>0</v>
      </c>
      <c r="BI238" s="185">
        <f>IF(N238="nulová",J238,0)</f>
        <v>0</v>
      </c>
      <c r="BJ238" s="17" t="s">
        <v>79</v>
      </c>
      <c r="BK238" s="185">
        <f>ROUND(I238*H238,2)</f>
        <v>0</v>
      </c>
      <c r="BL238" s="17" t="s">
        <v>126</v>
      </c>
      <c r="BM238" s="184" t="s">
        <v>377</v>
      </c>
    </row>
    <row r="239" spans="1:65" s="2" customFormat="1" ht="19.5">
      <c r="A239" s="34"/>
      <c r="B239" s="35"/>
      <c r="C239" s="36"/>
      <c r="D239" s="186" t="s">
        <v>128</v>
      </c>
      <c r="E239" s="36"/>
      <c r="F239" s="187" t="s">
        <v>378</v>
      </c>
      <c r="G239" s="36"/>
      <c r="H239" s="36"/>
      <c r="I239" s="188"/>
      <c r="J239" s="36"/>
      <c r="K239" s="36"/>
      <c r="L239" s="39"/>
      <c r="M239" s="189"/>
      <c r="N239" s="190"/>
      <c r="O239" s="64"/>
      <c r="P239" s="64"/>
      <c r="Q239" s="64"/>
      <c r="R239" s="64"/>
      <c r="S239" s="64"/>
      <c r="T239" s="65"/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T239" s="17" t="s">
        <v>128</v>
      </c>
      <c r="AU239" s="17" t="s">
        <v>82</v>
      </c>
    </row>
    <row r="240" spans="1:65" s="2" customFormat="1" ht="11.25">
      <c r="A240" s="34"/>
      <c r="B240" s="35"/>
      <c r="C240" s="36"/>
      <c r="D240" s="191" t="s">
        <v>130</v>
      </c>
      <c r="E240" s="36"/>
      <c r="F240" s="192" t="s">
        <v>379</v>
      </c>
      <c r="G240" s="36"/>
      <c r="H240" s="36"/>
      <c r="I240" s="188"/>
      <c r="J240" s="36"/>
      <c r="K240" s="36"/>
      <c r="L240" s="39"/>
      <c r="M240" s="189"/>
      <c r="N240" s="190"/>
      <c r="O240" s="64"/>
      <c r="P240" s="64"/>
      <c r="Q240" s="64"/>
      <c r="R240" s="64"/>
      <c r="S240" s="64"/>
      <c r="T240" s="65"/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T240" s="17" t="s">
        <v>130</v>
      </c>
      <c r="AU240" s="17" t="s">
        <v>82</v>
      </c>
    </row>
    <row r="241" spans="1:65" s="13" customFormat="1" ht="11.25">
      <c r="B241" s="193"/>
      <c r="C241" s="194"/>
      <c r="D241" s="186" t="s">
        <v>132</v>
      </c>
      <c r="E241" s="195" t="s">
        <v>19</v>
      </c>
      <c r="F241" s="196" t="s">
        <v>380</v>
      </c>
      <c r="G241" s="194"/>
      <c r="H241" s="197">
        <v>430.19099999999997</v>
      </c>
      <c r="I241" s="198"/>
      <c r="J241" s="194"/>
      <c r="K241" s="194"/>
      <c r="L241" s="199"/>
      <c r="M241" s="200"/>
      <c r="N241" s="201"/>
      <c r="O241" s="201"/>
      <c r="P241" s="201"/>
      <c r="Q241" s="201"/>
      <c r="R241" s="201"/>
      <c r="S241" s="201"/>
      <c r="T241" s="202"/>
      <c r="AT241" s="203" t="s">
        <v>132</v>
      </c>
      <c r="AU241" s="203" t="s">
        <v>82</v>
      </c>
      <c r="AV241" s="13" t="s">
        <v>82</v>
      </c>
      <c r="AW241" s="13" t="s">
        <v>33</v>
      </c>
      <c r="AX241" s="13" t="s">
        <v>71</v>
      </c>
      <c r="AY241" s="203" t="s">
        <v>119</v>
      </c>
    </row>
    <row r="242" spans="1:65" s="13" customFormat="1" ht="11.25">
      <c r="B242" s="193"/>
      <c r="C242" s="194"/>
      <c r="D242" s="186" t="s">
        <v>132</v>
      </c>
      <c r="E242" s="195" t="s">
        <v>19</v>
      </c>
      <c r="F242" s="196" t="s">
        <v>361</v>
      </c>
      <c r="G242" s="194"/>
      <c r="H242" s="197">
        <v>34.5</v>
      </c>
      <c r="I242" s="198"/>
      <c r="J242" s="194"/>
      <c r="K242" s="194"/>
      <c r="L242" s="199"/>
      <c r="M242" s="200"/>
      <c r="N242" s="201"/>
      <c r="O242" s="201"/>
      <c r="P242" s="201"/>
      <c r="Q242" s="201"/>
      <c r="R242" s="201"/>
      <c r="S242" s="201"/>
      <c r="T242" s="202"/>
      <c r="AT242" s="203" t="s">
        <v>132</v>
      </c>
      <c r="AU242" s="203" t="s">
        <v>82</v>
      </c>
      <c r="AV242" s="13" t="s">
        <v>82</v>
      </c>
      <c r="AW242" s="13" t="s">
        <v>33</v>
      </c>
      <c r="AX242" s="13" t="s">
        <v>71</v>
      </c>
      <c r="AY242" s="203" t="s">
        <v>119</v>
      </c>
    </row>
    <row r="243" spans="1:65" s="2" customFormat="1" ht="16.5" customHeight="1">
      <c r="A243" s="34"/>
      <c r="B243" s="35"/>
      <c r="C243" s="173" t="s">
        <v>381</v>
      </c>
      <c r="D243" s="173" t="s">
        <v>121</v>
      </c>
      <c r="E243" s="174" t="s">
        <v>382</v>
      </c>
      <c r="F243" s="175" t="s">
        <v>383</v>
      </c>
      <c r="G243" s="176" t="s">
        <v>124</v>
      </c>
      <c r="H243" s="177">
        <v>50.85</v>
      </c>
      <c r="I243" s="178"/>
      <c r="J243" s="179">
        <f>ROUND(I243*H243,2)</f>
        <v>0</v>
      </c>
      <c r="K243" s="175" t="s">
        <v>125</v>
      </c>
      <c r="L243" s="39"/>
      <c r="M243" s="180" t="s">
        <v>19</v>
      </c>
      <c r="N243" s="181" t="s">
        <v>42</v>
      </c>
      <c r="O243" s="64"/>
      <c r="P243" s="182">
        <f>O243*H243</f>
        <v>0</v>
      </c>
      <c r="Q243" s="182">
        <v>0.23799999999999999</v>
      </c>
      <c r="R243" s="182">
        <f>Q243*H243</f>
        <v>12.1023</v>
      </c>
      <c r="S243" s="182">
        <v>0</v>
      </c>
      <c r="T243" s="183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184" t="s">
        <v>126</v>
      </c>
      <c r="AT243" s="184" t="s">
        <v>121</v>
      </c>
      <c r="AU243" s="184" t="s">
        <v>82</v>
      </c>
      <c r="AY243" s="17" t="s">
        <v>119</v>
      </c>
      <c r="BE243" s="185">
        <f>IF(N243="základní",J243,0)</f>
        <v>0</v>
      </c>
      <c r="BF243" s="185">
        <f>IF(N243="snížená",J243,0)</f>
        <v>0</v>
      </c>
      <c r="BG243" s="185">
        <f>IF(N243="zákl. přenesená",J243,0)</f>
        <v>0</v>
      </c>
      <c r="BH243" s="185">
        <f>IF(N243="sníž. přenesená",J243,0)</f>
        <v>0</v>
      </c>
      <c r="BI243" s="185">
        <f>IF(N243="nulová",J243,0)</f>
        <v>0</v>
      </c>
      <c r="BJ243" s="17" t="s">
        <v>79</v>
      </c>
      <c r="BK243" s="185">
        <f>ROUND(I243*H243,2)</f>
        <v>0</v>
      </c>
      <c r="BL243" s="17" t="s">
        <v>126</v>
      </c>
      <c r="BM243" s="184" t="s">
        <v>384</v>
      </c>
    </row>
    <row r="244" spans="1:65" s="2" customFormat="1" ht="11.25">
      <c r="A244" s="34"/>
      <c r="B244" s="35"/>
      <c r="C244" s="36"/>
      <c r="D244" s="186" t="s">
        <v>128</v>
      </c>
      <c r="E244" s="36"/>
      <c r="F244" s="187" t="s">
        <v>385</v>
      </c>
      <c r="G244" s="36"/>
      <c r="H244" s="36"/>
      <c r="I244" s="188"/>
      <c r="J244" s="36"/>
      <c r="K244" s="36"/>
      <c r="L244" s="39"/>
      <c r="M244" s="189"/>
      <c r="N244" s="190"/>
      <c r="O244" s="64"/>
      <c r="P244" s="64"/>
      <c r="Q244" s="64"/>
      <c r="R244" s="64"/>
      <c r="S244" s="64"/>
      <c r="T244" s="65"/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T244" s="17" t="s">
        <v>128</v>
      </c>
      <c r="AU244" s="17" t="s">
        <v>82</v>
      </c>
    </row>
    <row r="245" spans="1:65" s="2" customFormat="1" ht="11.25">
      <c r="A245" s="34"/>
      <c r="B245" s="35"/>
      <c r="C245" s="36"/>
      <c r="D245" s="191" t="s">
        <v>130</v>
      </c>
      <c r="E245" s="36"/>
      <c r="F245" s="192" t="s">
        <v>386</v>
      </c>
      <c r="G245" s="36"/>
      <c r="H245" s="36"/>
      <c r="I245" s="188"/>
      <c r="J245" s="36"/>
      <c r="K245" s="36"/>
      <c r="L245" s="39"/>
      <c r="M245" s="189"/>
      <c r="N245" s="190"/>
      <c r="O245" s="64"/>
      <c r="P245" s="64"/>
      <c r="Q245" s="64"/>
      <c r="R245" s="64"/>
      <c r="S245" s="64"/>
      <c r="T245" s="65"/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T245" s="17" t="s">
        <v>130</v>
      </c>
      <c r="AU245" s="17" t="s">
        <v>82</v>
      </c>
    </row>
    <row r="246" spans="1:65" s="13" customFormat="1" ht="11.25">
      <c r="B246" s="193"/>
      <c r="C246" s="194"/>
      <c r="D246" s="186" t="s">
        <v>132</v>
      </c>
      <c r="E246" s="195" t="s">
        <v>19</v>
      </c>
      <c r="F246" s="196" t="s">
        <v>387</v>
      </c>
      <c r="G246" s="194"/>
      <c r="H246" s="197">
        <v>50.85</v>
      </c>
      <c r="I246" s="198"/>
      <c r="J246" s="194"/>
      <c r="K246" s="194"/>
      <c r="L246" s="199"/>
      <c r="M246" s="200"/>
      <c r="N246" s="201"/>
      <c r="O246" s="201"/>
      <c r="P246" s="201"/>
      <c r="Q246" s="201"/>
      <c r="R246" s="201"/>
      <c r="S246" s="201"/>
      <c r="T246" s="202"/>
      <c r="AT246" s="203" t="s">
        <v>132</v>
      </c>
      <c r="AU246" s="203" t="s">
        <v>82</v>
      </c>
      <c r="AV246" s="13" t="s">
        <v>82</v>
      </c>
      <c r="AW246" s="13" t="s">
        <v>33</v>
      </c>
      <c r="AX246" s="13" t="s">
        <v>79</v>
      </c>
      <c r="AY246" s="203" t="s">
        <v>119</v>
      </c>
    </row>
    <row r="247" spans="1:65" s="2" customFormat="1" ht="16.5" customHeight="1">
      <c r="A247" s="34"/>
      <c r="B247" s="35"/>
      <c r="C247" s="173" t="s">
        <v>388</v>
      </c>
      <c r="D247" s="173" t="s">
        <v>121</v>
      </c>
      <c r="E247" s="174" t="s">
        <v>389</v>
      </c>
      <c r="F247" s="175" t="s">
        <v>390</v>
      </c>
      <c r="G247" s="176" t="s">
        <v>124</v>
      </c>
      <c r="H247" s="177">
        <v>509.43900000000002</v>
      </c>
      <c r="I247" s="178"/>
      <c r="J247" s="179">
        <f>ROUND(I247*H247,2)</f>
        <v>0</v>
      </c>
      <c r="K247" s="175" t="s">
        <v>125</v>
      </c>
      <c r="L247" s="39"/>
      <c r="M247" s="180" t="s">
        <v>19</v>
      </c>
      <c r="N247" s="181" t="s">
        <v>42</v>
      </c>
      <c r="O247" s="64"/>
      <c r="P247" s="182">
        <f>O247*H247</f>
        <v>0</v>
      </c>
      <c r="Q247" s="182">
        <v>0</v>
      </c>
      <c r="R247" s="182">
        <f>Q247*H247</f>
        <v>0</v>
      </c>
      <c r="S247" s="182">
        <v>0</v>
      </c>
      <c r="T247" s="183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184" t="s">
        <v>126</v>
      </c>
      <c r="AT247" s="184" t="s">
        <v>121</v>
      </c>
      <c r="AU247" s="184" t="s">
        <v>82</v>
      </c>
      <c r="AY247" s="17" t="s">
        <v>119</v>
      </c>
      <c r="BE247" s="185">
        <f>IF(N247="základní",J247,0)</f>
        <v>0</v>
      </c>
      <c r="BF247" s="185">
        <f>IF(N247="snížená",J247,0)</f>
        <v>0</v>
      </c>
      <c r="BG247" s="185">
        <f>IF(N247="zákl. přenesená",J247,0)</f>
        <v>0</v>
      </c>
      <c r="BH247" s="185">
        <f>IF(N247="sníž. přenesená",J247,0)</f>
        <v>0</v>
      </c>
      <c r="BI247" s="185">
        <f>IF(N247="nulová",J247,0)</f>
        <v>0</v>
      </c>
      <c r="BJ247" s="17" t="s">
        <v>79</v>
      </c>
      <c r="BK247" s="185">
        <f>ROUND(I247*H247,2)</f>
        <v>0</v>
      </c>
      <c r="BL247" s="17" t="s">
        <v>126</v>
      </c>
      <c r="BM247" s="184" t="s">
        <v>391</v>
      </c>
    </row>
    <row r="248" spans="1:65" s="2" customFormat="1" ht="11.25">
      <c r="A248" s="34"/>
      <c r="B248" s="35"/>
      <c r="C248" s="36"/>
      <c r="D248" s="186" t="s">
        <v>128</v>
      </c>
      <c r="E248" s="36"/>
      <c r="F248" s="187" t="s">
        <v>392</v>
      </c>
      <c r="G248" s="36"/>
      <c r="H248" s="36"/>
      <c r="I248" s="188"/>
      <c r="J248" s="36"/>
      <c r="K248" s="36"/>
      <c r="L248" s="39"/>
      <c r="M248" s="189"/>
      <c r="N248" s="190"/>
      <c r="O248" s="64"/>
      <c r="P248" s="64"/>
      <c r="Q248" s="64"/>
      <c r="R248" s="64"/>
      <c r="S248" s="64"/>
      <c r="T248" s="65"/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T248" s="17" t="s">
        <v>128</v>
      </c>
      <c r="AU248" s="17" t="s">
        <v>82</v>
      </c>
    </row>
    <row r="249" spans="1:65" s="2" customFormat="1" ht="11.25">
      <c r="A249" s="34"/>
      <c r="B249" s="35"/>
      <c r="C249" s="36"/>
      <c r="D249" s="191" t="s">
        <v>130</v>
      </c>
      <c r="E249" s="36"/>
      <c r="F249" s="192" t="s">
        <v>393</v>
      </c>
      <c r="G249" s="36"/>
      <c r="H249" s="36"/>
      <c r="I249" s="188"/>
      <c r="J249" s="36"/>
      <c r="K249" s="36"/>
      <c r="L249" s="39"/>
      <c r="M249" s="189"/>
      <c r="N249" s="190"/>
      <c r="O249" s="64"/>
      <c r="P249" s="64"/>
      <c r="Q249" s="64"/>
      <c r="R249" s="64"/>
      <c r="S249" s="64"/>
      <c r="T249" s="65"/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T249" s="17" t="s">
        <v>130</v>
      </c>
      <c r="AU249" s="17" t="s">
        <v>82</v>
      </c>
    </row>
    <row r="250" spans="1:65" s="13" customFormat="1" ht="11.25">
      <c r="B250" s="193"/>
      <c r="C250" s="194"/>
      <c r="D250" s="186" t="s">
        <v>132</v>
      </c>
      <c r="E250" s="195" t="s">
        <v>19</v>
      </c>
      <c r="F250" s="196" t="s">
        <v>394</v>
      </c>
      <c r="G250" s="194"/>
      <c r="H250" s="197">
        <v>474.93900000000002</v>
      </c>
      <c r="I250" s="198"/>
      <c r="J250" s="194"/>
      <c r="K250" s="194"/>
      <c r="L250" s="199"/>
      <c r="M250" s="200"/>
      <c r="N250" s="201"/>
      <c r="O250" s="201"/>
      <c r="P250" s="201"/>
      <c r="Q250" s="201"/>
      <c r="R250" s="201"/>
      <c r="S250" s="201"/>
      <c r="T250" s="202"/>
      <c r="AT250" s="203" t="s">
        <v>132</v>
      </c>
      <c r="AU250" s="203" t="s">
        <v>82</v>
      </c>
      <c r="AV250" s="13" t="s">
        <v>82</v>
      </c>
      <c r="AW250" s="13" t="s">
        <v>33</v>
      </c>
      <c r="AX250" s="13" t="s">
        <v>71</v>
      </c>
      <c r="AY250" s="203" t="s">
        <v>119</v>
      </c>
    </row>
    <row r="251" spans="1:65" s="13" customFormat="1" ht="11.25">
      <c r="B251" s="193"/>
      <c r="C251" s="194"/>
      <c r="D251" s="186" t="s">
        <v>132</v>
      </c>
      <c r="E251" s="195" t="s">
        <v>19</v>
      </c>
      <c r="F251" s="196" t="s">
        <v>361</v>
      </c>
      <c r="G251" s="194"/>
      <c r="H251" s="197">
        <v>34.5</v>
      </c>
      <c r="I251" s="198"/>
      <c r="J251" s="194"/>
      <c r="K251" s="194"/>
      <c r="L251" s="199"/>
      <c r="M251" s="200"/>
      <c r="N251" s="201"/>
      <c r="O251" s="201"/>
      <c r="P251" s="201"/>
      <c r="Q251" s="201"/>
      <c r="R251" s="201"/>
      <c r="S251" s="201"/>
      <c r="T251" s="202"/>
      <c r="AT251" s="203" t="s">
        <v>132</v>
      </c>
      <c r="AU251" s="203" t="s">
        <v>82</v>
      </c>
      <c r="AV251" s="13" t="s">
        <v>82</v>
      </c>
      <c r="AW251" s="13" t="s">
        <v>33</v>
      </c>
      <c r="AX251" s="13" t="s">
        <v>71</v>
      </c>
      <c r="AY251" s="203" t="s">
        <v>119</v>
      </c>
    </row>
    <row r="252" spans="1:65" s="2" customFormat="1" ht="16.5" customHeight="1">
      <c r="A252" s="34"/>
      <c r="B252" s="35"/>
      <c r="C252" s="173" t="s">
        <v>395</v>
      </c>
      <c r="D252" s="173" t="s">
        <v>121</v>
      </c>
      <c r="E252" s="174" t="s">
        <v>396</v>
      </c>
      <c r="F252" s="175" t="s">
        <v>397</v>
      </c>
      <c r="G252" s="176" t="s">
        <v>124</v>
      </c>
      <c r="H252" s="177">
        <v>453.50400000000002</v>
      </c>
      <c r="I252" s="178"/>
      <c r="J252" s="179">
        <f>ROUND(I252*H252,2)</f>
        <v>0</v>
      </c>
      <c r="K252" s="175" t="s">
        <v>125</v>
      </c>
      <c r="L252" s="39"/>
      <c r="M252" s="180" t="s">
        <v>19</v>
      </c>
      <c r="N252" s="181" t="s">
        <v>42</v>
      </c>
      <c r="O252" s="64"/>
      <c r="P252" s="182">
        <f>O252*H252</f>
        <v>0</v>
      </c>
      <c r="Q252" s="182">
        <v>0</v>
      </c>
      <c r="R252" s="182">
        <f>Q252*H252</f>
        <v>0</v>
      </c>
      <c r="S252" s="182">
        <v>0</v>
      </c>
      <c r="T252" s="183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184" t="s">
        <v>126</v>
      </c>
      <c r="AT252" s="184" t="s">
        <v>121</v>
      </c>
      <c r="AU252" s="184" t="s">
        <v>82</v>
      </c>
      <c r="AY252" s="17" t="s">
        <v>119</v>
      </c>
      <c r="BE252" s="185">
        <f>IF(N252="základní",J252,0)</f>
        <v>0</v>
      </c>
      <c r="BF252" s="185">
        <f>IF(N252="snížená",J252,0)</f>
        <v>0</v>
      </c>
      <c r="BG252" s="185">
        <f>IF(N252="zákl. přenesená",J252,0)</f>
        <v>0</v>
      </c>
      <c r="BH252" s="185">
        <f>IF(N252="sníž. přenesená",J252,0)</f>
        <v>0</v>
      </c>
      <c r="BI252" s="185">
        <f>IF(N252="nulová",J252,0)</f>
        <v>0</v>
      </c>
      <c r="BJ252" s="17" t="s">
        <v>79</v>
      </c>
      <c r="BK252" s="185">
        <f>ROUND(I252*H252,2)</f>
        <v>0</v>
      </c>
      <c r="BL252" s="17" t="s">
        <v>126</v>
      </c>
      <c r="BM252" s="184" t="s">
        <v>398</v>
      </c>
    </row>
    <row r="253" spans="1:65" s="2" customFormat="1" ht="11.25">
      <c r="A253" s="34"/>
      <c r="B253" s="35"/>
      <c r="C253" s="36"/>
      <c r="D253" s="186" t="s">
        <v>128</v>
      </c>
      <c r="E253" s="36"/>
      <c r="F253" s="187" t="s">
        <v>399</v>
      </c>
      <c r="G253" s="36"/>
      <c r="H253" s="36"/>
      <c r="I253" s="188"/>
      <c r="J253" s="36"/>
      <c r="K253" s="36"/>
      <c r="L253" s="39"/>
      <c r="M253" s="189"/>
      <c r="N253" s="190"/>
      <c r="O253" s="64"/>
      <c r="P253" s="64"/>
      <c r="Q253" s="64"/>
      <c r="R253" s="64"/>
      <c r="S253" s="64"/>
      <c r="T253" s="65"/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T253" s="17" t="s">
        <v>128</v>
      </c>
      <c r="AU253" s="17" t="s">
        <v>82</v>
      </c>
    </row>
    <row r="254" spans="1:65" s="2" customFormat="1" ht="11.25">
      <c r="A254" s="34"/>
      <c r="B254" s="35"/>
      <c r="C254" s="36"/>
      <c r="D254" s="191" t="s">
        <v>130</v>
      </c>
      <c r="E254" s="36"/>
      <c r="F254" s="192" t="s">
        <v>400</v>
      </c>
      <c r="G254" s="36"/>
      <c r="H254" s="36"/>
      <c r="I254" s="188"/>
      <c r="J254" s="36"/>
      <c r="K254" s="36"/>
      <c r="L254" s="39"/>
      <c r="M254" s="189"/>
      <c r="N254" s="190"/>
      <c r="O254" s="64"/>
      <c r="P254" s="64"/>
      <c r="Q254" s="64"/>
      <c r="R254" s="64"/>
      <c r="S254" s="64"/>
      <c r="T254" s="65"/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T254" s="17" t="s">
        <v>130</v>
      </c>
      <c r="AU254" s="17" t="s">
        <v>82</v>
      </c>
    </row>
    <row r="255" spans="1:65" s="13" customFormat="1" ht="11.25">
      <c r="B255" s="193"/>
      <c r="C255" s="194"/>
      <c r="D255" s="186" t="s">
        <v>132</v>
      </c>
      <c r="E255" s="195" t="s">
        <v>19</v>
      </c>
      <c r="F255" s="196" t="s">
        <v>401</v>
      </c>
      <c r="G255" s="194"/>
      <c r="H255" s="197">
        <v>419.00400000000002</v>
      </c>
      <c r="I255" s="198"/>
      <c r="J255" s="194"/>
      <c r="K255" s="194"/>
      <c r="L255" s="199"/>
      <c r="M255" s="200"/>
      <c r="N255" s="201"/>
      <c r="O255" s="201"/>
      <c r="P255" s="201"/>
      <c r="Q255" s="201"/>
      <c r="R255" s="201"/>
      <c r="S255" s="201"/>
      <c r="T255" s="202"/>
      <c r="AT255" s="203" t="s">
        <v>132</v>
      </c>
      <c r="AU255" s="203" t="s">
        <v>82</v>
      </c>
      <c r="AV255" s="13" t="s">
        <v>82</v>
      </c>
      <c r="AW255" s="13" t="s">
        <v>33</v>
      </c>
      <c r="AX255" s="13" t="s">
        <v>71</v>
      </c>
      <c r="AY255" s="203" t="s">
        <v>119</v>
      </c>
    </row>
    <row r="256" spans="1:65" s="13" customFormat="1" ht="11.25">
      <c r="B256" s="193"/>
      <c r="C256" s="194"/>
      <c r="D256" s="186" t="s">
        <v>132</v>
      </c>
      <c r="E256" s="195" t="s">
        <v>19</v>
      </c>
      <c r="F256" s="196" t="s">
        <v>361</v>
      </c>
      <c r="G256" s="194"/>
      <c r="H256" s="197">
        <v>34.5</v>
      </c>
      <c r="I256" s="198"/>
      <c r="J256" s="194"/>
      <c r="K256" s="194"/>
      <c r="L256" s="199"/>
      <c r="M256" s="200"/>
      <c r="N256" s="201"/>
      <c r="O256" s="201"/>
      <c r="P256" s="201"/>
      <c r="Q256" s="201"/>
      <c r="R256" s="201"/>
      <c r="S256" s="201"/>
      <c r="T256" s="202"/>
      <c r="AT256" s="203" t="s">
        <v>132</v>
      </c>
      <c r="AU256" s="203" t="s">
        <v>82</v>
      </c>
      <c r="AV256" s="13" t="s">
        <v>82</v>
      </c>
      <c r="AW256" s="13" t="s">
        <v>33</v>
      </c>
      <c r="AX256" s="13" t="s">
        <v>71</v>
      </c>
      <c r="AY256" s="203" t="s">
        <v>119</v>
      </c>
    </row>
    <row r="257" spans="1:65" s="2" customFormat="1" ht="21.75" customHeight="1">
      <c r="A257" s="34"/>
      <c r="B257" s="35"/>
      <c r="C257" s="173" t="s">
        <v>402</v>
      </c>
      <c r="D257" s="173" t="s">
        <v>121</v>
      </c>
      <c r="E257" s="174" t="s">
        <v>403</v>
      </c>
      <c r="F257" s="175" t="s">
        <v>404</v>
      </c>
      <c r="G257" s="176" t="s">
        <v>124</v>
      </c>
      <c r="H257" s="177">
        <v>447.40199999999999</v>
      </c>
      <c r="I257" s="178"/>
      <c r="J257" s="179">
        <f>ROUND(I257*H257,2)</f>
        <v>0</v>
      </c>
      <c r="K257" s="175" t="s">
        <v>125</v>
      </c>
      <c r="L257" s="39"/>
      <c r="M257" s="180" t="s">
        <v>19</v>
      </c>
      <c r="N257" s="181" t="s">
        <v>42</v>
      </c>
      <c r="O257" s="64"/>
      <c r="P257" s="182">
        <f>O257*H257</f>
        <v>0</v>
      </c>
      <c r="Q257" s="182">
        <v>0</v>
      </c>
      <c r="R257" s="182">
        <f>Q257*H257</f>
        <v>0</v>
      </c>
      <c r="S257" s="182">
        <v>0</v>
      </c>
      <c r="T257" s="183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184" t="s">
        <v>126</v>
      </c>
      <c r="AT257" s="184" t="s">
        <v>121</v>
      </c>
      <c r="AU257" s="184" t="s">
        <v>82</v>
      </c>
      <c r="AY257" s="17" t="s">
        <v>119</v>
      </c>
      <c r="BE257" s="185">
        <f>IF(N257="základní",J257,0)</f>
        <v>0</v>
      </c>
      <c r="BF257" s="185">
        <f>IF(N257="snížená",J257,0)</f>
        <v>0</v>
      </c>
      <c r="BG257" s="185">
        <f>IF(N257="zákl. přenesená",J257,0)</f>
        <v>0</v>
      </c>
      <c r="BH257" s="185">
        <f>IF(N257="sníž. přenesená",J257,0)</f>
        <v>0</v>
      </c>
      <c r="BI257" s="185">
        <f>IF(N257="nulová",J257,0)</f>
        <v>0</v>
      </c>
      <c r="BJ257" s="17" t="s">
        <v>79</v>
      </c>
      <c r="BK257" s="185">
        <f>ROUND(I257*H257,2)</f>
        <v>0</v>
      </c>
      <c r="BL257" s="17" t="s">
        <v>126</v>
      </c>
      <c r="BM257" s="184" t="s">
        <v>405</v>
      </c>
    </row>
    <row r="258" spans="1:65" s="2" customFormat="1" ht="19.5">
      <c r="A258" s="34"/>
      <c r="B258" s="35"/>
      <c r="C258" s="36"/>
      <c r="D258" s="186" t="s">
        <v>128</v>
      </c>
      <c r="E258" s="36"/>
      <c r="F258" s="187" t="s">
        <v>406</v>
      </c>
      <c r="G258" s="36"/>
      <c r="H258" s="36"/>
      <c r="I258" s="188"/>
      <c r="J258" s="36"/>
      <c r="K258" s="36"/>
      <c r="L258" s="39"/>
      <c r="M258" s="189"/>
      <c r="N258" s="190"/>
      <c r="O258" s="64"/>
      <c r="P258" s="64"/>
      <c r="Q258" s="64"/>
      <c r="R258" s="64"/>
      <c r="S258" s="64"/>
      <c r="T258" s="65"/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T258" s="17" t="s">
        <v>128</v>
      </c>
      <c r="AU258" s="17" t="s">
        <v>82</v>
      </c>
    </row>
    <row r="259" spans="1:65" s="2" customFormat="1" ht="11.25">
      <c r="A259" s="34"/>
      <c r="B259" s="35"/>
      <c r="C259" s="36"/>
      <c r="D259" s="191" t="s">
        <v>130</v>
      </c>
      <c r="E259" s="36"/>
      <c r="F259" s="192" t="s">
        <v>407</v>
      </c>
      <c r="G259" s="36"/>
      <c r="H259" s="36"/>
      <c r="I259" s="188"/>
      <c r="J259" s="36"/>
      <c r="K259" s="36"/>
      <c r="L259" s="39"/>
      <c r="M259" s="189"/>
      <c r="N259" s="190"/>
      <c r="O259" s="64"/>
      <c r="P259" s="64"/>
      <c r="Q259" s="64"/>
      <c r="R259" s="64"/>
      <c r="S259" s="64"/>
      <c r="T259" s="65"/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T259" s="17" t="s">
        <v>130</v>
      </c>
      <c r="AU259" s="17" t="s">
        <v>82</v>
      </c>
    </row>
    <row r="260" spans="1:65" s="13" customFormat="1" ht="11.25">
      <c r="B260" s="193"/>
      <c r="C260" s="194"/>
      <c r="D260" s="186" t="s">
        <v>132</v>
      </c>
      <c r="E260" s="195" t="s">
        <v>19</v>
      </c>
      <c r="F260" s="196" t="s">
        <v>408</v>
      </c>
      <c r="G260" s="194"/>
      <c r="H260" s="197">
        <v>412.90199999999999</v>
      </c>
      <c r="I260" s="198"/>
      <c r="J260" s="194"/>
      <c r="K260" s="194"/>
      <c r="L260" s="199"/>
      <c r="M260" s="200"/>
      <c r="N260" s="201"/>
      <c r="O260" s="201"/>
      <c r="P260" s="201"/>
      <c r="Q260" s="201"/>
      <c r="R260" s="201"/>
      <c r="S260" s="201"/>
      <c r="T260" s="202"/>
      <c r="AT260" s="203" t="s">
        <v>132</v>
      </c>
      <c r="AU260" s="203" t="s">
        <v>82</v>
      </c>
      <c r="AV260" s="13" t="s">
        <v>82</v>
      </c>
      <c r="AW260" s="13" t="s">
        <v>33</v>
      </c>
      <c r="AX260" s="13" t="s">
        <v>71</v>
      </c>
      <c r="AY260" s="203" t="s">
        <v>119</v>
      </c>
    </row>
    <row r="261" spans="1:65" s="13" customFormat="1" ht="11.25">
      <c r="B261" s="193"/>
      <c r="C261" s="194"/>
      <c r="D261" s="186" t="s">
        <v>132</v>
      </c>
      <c r="E261" s="195" t="s">
        <v>19</v>
      </c>
      <c r="F261" s="196" t="s">
        <v>361</v>
      </c>
      <c r="G261" s="194"/>
      <c r="H261" s="197">
        <v>34.5</v>
      </c>
      <c r="I261" s="198"/>
      <c r="J261" s="194"/>
      <c r="K261" s="194"/>
      <c r="L261" s="199"/>
      <c r="M261" s="200"/>
      <c r="N261" s="201"/>
      <c r="O261" s="201"/>
      <c r="P261" s="201"/>
      <c r="Q261" s="201"/>
      <c r="R261" s="201"/>
      <c r="S261" s="201"/>
      <c r="T261" s="202"/>
      <c r="AT261" s="203" t="s">
        <v>132</v>
      </c>
      <c r="AU261" s="203" t="s">
        <v>82</v>
      </c>
      <c r="AV261" s="13" t="s">
        <v>82</v>
      </c>
      <c r="AW261" s="13" t="s">
        <v>33</v>
      </c>
      <c r="AX261" s="13" t="s">
        <v>71</v>
      </c>
      <c r="AY261" s="203" t="s">
        <v>119</v>
      </c>
    </row>
    <row r="262" spans="1:65" s="2" customFormat="1" ht="21.75" customHeight="1">
      <c r="A262" s="34"/>
      <c r="B262" s="35"/>
      <c r="C262" s="173" t="s">
        <v>409</v>
      </c>
      <c r="D262" s="173" t="s">
        <v>121</v>
      </c>
      <c r="E262" s="174" t="s">
        <v>410</v>
      </c>
      <c r="F262" s="175" t="s">
        <v>411</v>
      </c>
      <c r="G262" s="176" t="s">
        <v>412</v>
      </c>
      <c r="H262" s="177">
        <v>19.399999999999999</v>
      </c>
      <c r="I262" s="178"/>
      <c r="J262" s="179">
        <f>ROUND(I262*H262,2)</f>
        <v>0</v>
      </c>
      <c r="K262" s="175" t="s">
        <v>125</v>
      </c>
      <c r="L262" s="39"/>
      <c r="M262" s="180" t="s">
        <v>19</v>
      </c>
      <c r="N262" s="181" t="s">
        <v>42</v>
      </c>
      <c r="O262" s="64"/>
      <c r="P262" s="182">
        <f>O262*H262</f>
        <v>0</v>
      </c>
      <c r="Q262" s="182">
        <v>2.2399999999999998E-3</v>
      </c>
      <c r="R262" s="182">
        <f>Q262*H262</f>
        <v>4.3455999999999995E-2</v>
      </c>
      <c r="S262" s="182">
        <v>0</v>
      </c>
      <c r="T262" s="183">
        <f>S262*H262</f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184" t="s">
        <v>126</v>
      </c>
      <c r="AT262" s="184" t="s">
        <v>121</v>
      </c>
      <c r="AU262" s="184" t="s">
        <v>82</v>
      </c>
      <c r="AY262" s="17" t="s">
        <v>119</v>
      </c>
      <c r="BE262" s="185">
        <f>IF(N262="základní",J262,0)</f>
        <v>0</v>
      </c>
      <c r="BF262" s="185">
        <f>IF(N262="snížená",J262,0)</f>
        <v>0</v>
      </c>
      <c r="BG262" s="185">
        <f>IF(N262="zákl. přenesená",J262,0)</f>
        <v>0</v>
      </c>
      <c r="BH262" s="185">
        <f>IF(N262="sníž. přenesená",J262,0)</f>
        <v>0</v>
      </c>
      <c r="BI262" s="185">
        <f>IF(N262="nulová",J262,0)</f>
        <v>0</v>
      </c>
      <c r="BJ262" s="17" t="s">
        <v>79</v>
      </c>
      <c r="BK262" s="185">
        <f>ROUND(I262*H262,2)</f>
        <v>0</v>
      </c>
      <c r="BL262" s="17" t="s">
        <v>126</v>
      </c>
      <c r="BM262" s="184" t="s">
        <v>413</v>
      </c>
    </row>
    <row r="263" spans="1:65" s="2" customFormat="1" ht="11.25">
      <c r="A263" s="34"/>
      <c r="B263" s="35"/>
      <c r="C263" s="36"/>
      <c r="D263" s="186" t="s">
        <v>128</v>
      </c>
      <c r="E263" s="36"/>
      <c r="F263" s="187" t="s">
        <v>414</v>
      </c>
      <c r="G263" s="36"/>
      <c r="H263" s="36"/>
      <c r="I263" s="188"/>
      <c r="J263" s="36"/>
      <c r="K263" s="36"/>
      <c r="L263" s="39"/>
      <c r="M263" s="189"/>
      <c r="N263" s="190"/>
      <c r="O263" s="64"/>
      <c r="P263" s="64"/>
      <c r="Q263" s="64"/>
      <c r="R263" s="64"/>
      <c r="S263" s="64"/>
      <c r="T263" s="65"/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T263" s="17" t="s">
        <v>128</v>
      </c>
      <c r="AU263" s="17" t="s">
        <v>82</v>
      </c>
    </row>
    <row r="264" spans="1:65" s="2" customFormat="1" ht="11.25">
      <c r="A264" s="34"/>
      <c r="B264" s="35"/>
      <c r="C264" s="36"/>
      <c r="D264" s="191" t="s">
        <v>130</v>
      </c>
      <c r="E264" s="36"/>
      <c r="F264" s="192" t="s">
        <v>415</v>
      </c>
      <c r="G264" s="36"/>
      <c r="H264" s="36"/>
      <c r="I264" s="188"/>
      <c r="J264" s="36"/>
      <c r="K264" s="36"/>
      <c r="L264" s="39"/>
      <c r="M264" s="189"/>
      <c r="N264" s="190"/>
      <c r="O264" s="64"/>
      <c r="P264" s="64"/>
      <c r="Q264" s="64"/>
      <c r="R264" s="64"/>
      <c r="S264" s="64"/>
      <c r="T264" s="65"/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T264" s="17" t="s">
        <v>130</v>
      </c>
      <c r="AU264" s="17" t="s">
        <v>82</v>
      </c>
    </row>
    <row r="265" spans="1:65" s="13" customFormat="1" ht="11.25">
      <c r="B265" s="193"/>
      <c r="C265" s="194"/>
      <c r="D265" s="186" t="s">
        <v>132</v>
      </c>
      <c r="E265" s="195" t="s">
        <v>19</v>
      </c>
      <c r="F265" s="196" t="s">
        <v>416</v>
      </c>
      <c r="G265" s="194"/>
      <c r="H265" s="197">
        <v>19.399999999999999</v>
      </c>
      <c r="I265" s="198"/>
      <c r="J265" s="194"/>
      <c r="K265" s="194"/>
      <c r="L265" s="199"/>
      <c r="M265" s="200"/>
      <c r="N265" s="201"/>
      <c r="O265" s="201"/>
      <c r="P265" s="201"/>
      <c r="Q265" s="201"/>
      <c r="R265" s="201"/>
      <c r="S265" s="201"/>
      <c r="T265" s="202"/>
      <c r="AT265" s="203" t="s">
        <v>132</v>
      </c>
      <c r="AU265" s="203" t="s">
        <v>82</v>
      </c>
      <c r="AV265" s="13" t="s">
        <v>82</v>
      </c>
      <c r="AW265" s="13" t="s">
        <v>33</v>
      </c>
      <c r="AX265" s="13" t="s">
        <v>79</v>
      </c>
      <c r="AY265" s="203" t="s">
        <v>119</v>
      </c>
    </row>
    <row r="266" spans="1:65" s="12" customFormat="1" ht="22.9" customHeight="1">
      <c r="B266" s="157"/>
      <c r="C266" s="158"/>
      <c r="D266" s="159" t="s">
        <v>70</v>
      </c>
      <c r="E266" s="171" t="s">
        <v>178</v>
      </c>
      <c r="F266" s="171" t="s">
        <v>417</v>
      </c>
      <c r="G266" s="158"/>
      <c r="H266" s="158"/>
      <c r="I266" s="161"/>
      <c r="J266" s="172">
        <f>BK266</f>
        <v>0</v>
      </c>
      <c r="K266" s="158"/>
      <c r="L266" s="163"/>
      <c r="M266" s="164"/>
      <c r="N266" s="165"/>
      <c r="O266" s="165"/>
      <c r="P266" s="166">
        <f>SUM(P267:P295)</f>
        <v>0</v>
      </c>
      <c r="Q266" s="165"/>
      <c r="R266" s="166">
        <f>SUM(R267:R295)</f>
        <v>5.4932299999999996</v>
      </c>
      <c r="S266" s="165"/>
      <c r="T266" s="167">
        <f>SUM(T267:T295)</f>
        <v>0.96</v>
      </c>
      <c r="AR266" s="168" t="s">
        <v>79</v>
      </c>
      <c r="AT266" s="169" t="s">
        <v>70</v>
      </c>
      <c r="AU266" s="169" t="s">
        <v>79</v>
      </c>
      <c r="AY266" s="168" t="s">
        <v>119</v>
      </c>
      <c r="BK266" s="170">
        <f>SUM(BK267:BK295)</f>
        <v>0</v>
      </c>
    </row>
    <row r="267" spans="1:65" s="2" customFormat="1" ht="16.5" customHeight="1">
      <c r="A267" s="34"/>
      <c r="B267" s="35"/>
      <c r="C267" s="173" t="s">
        <v>418</v>
      </c>
      <c r="D267" s="173" t="s">
        <v>121</v>
      </c>
      <c r="E267" s="174" t="s">
        <v>419</v>
      </c>
      <c r="F267" s="175" t="s">
        <v>420</v>
      </c>
      <c r="G267" s="176" t="s">
        <v>157</v>
      </c>
      <c r="H267" s="177">
        <v>0.5</v>
      </c>
      <c r="I267" s="178"/>
      <c r="J267" s="179">
        <f>ROUND(I267*H267,2)</f>
        <v>0</v>
      </c>
      <c r="K267" s="175" t="s">
        <v>125</v>
      </c>
      <c r="L267" s="39"/>
      <c r="M267" s="180" t="s">
        <v>19</v>
      </c>
      <c r="N267" s="181" t="s">
        <v>42</v>
      </c>
      <c r="O267" s="64"/>
      <c r="P267" s="182">
        <f>O267*H267</f>
        <v>0</v>
      </c>
      <c r="Q267" s="182">
        <v>0</v>
      </c>
      <c r="R267" s="182">
        <f>Q267*H267</f>
        <v>0</v>
      </c>
      <c r="S267" s="182">
        <v>1.92</v>
      </c>
      <c r="T267" s="183">
        <f>S267*H267</f>
        <v>0.96</v>
      </c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R267" s="184" t="s">
        <v>126</v>
      </c>
      <c r="AT267" s="184" t="s">
        <v>121</v>
      </c>
      <c r="AU267" s="184" t="s">
        <v>82</v>
      </c>
      <c r="AY267" s="17" t="s">
        <v>119</v>
      </c>
      <c r="BE267" s="185">
        <f>IF(N267="základní",J267,0)</f>
        <v>0</v>
      </c>
      <c r="BF267" s="185">
        <f>IF(N267="snížená",J267,0)</f>
        <v>0</v>
      </c>
      <c r="BG267" s="185">
        <f>IF(N267="zákl. přenesená",J267,0)</f>
        <v>0</v>
      </c>
      <c r="BH267" s="185">
        <f>IF(N267="sníž. přenesená",J267,0)</f>
        <v>0</v>
      </c>
      <c r="BI267" s="185">
        <f>IF(N267="nulová",J267,0)</f>
        <v>0</v>
      </c>
      <c r="BJ267" s="17" t="s">
        <v>79</v>
      </c>
      <c r="BK267" s="185">
        <f>ROUND(I267*H267,2)</f>
        <v>0</v>
      </c>
      <c r="BL267" s="17" t="s">
        <v>126</v>
      </c>
      <c r="BM267" s="184" t="s">
        <v>421</v>
      </c>
    </row>
    <row r="268" spans="1:65" s="2" customFormat="1" ht="11.25">
      <c r="A268" s="34"/>
      <c r="B268" s="35"/>
      <c r="C268" s="36"/>
      <c r="D268" s="186" t="s">
        <v>128</v>
      </c>
      <c r="E268" s="36"/>
      <c r="F268" s="187" t="s">
        <v>422</v>
      </c>
      <c r="G268" s="36"/>
      <c r="H268" s="36"/>
      <c r="I268" s="188"/>
      <c r="J268" s="36"/>
      <c r="K268" s="36"/>
      <c r="L268" s="39"/>
      <c r="M268" s="189"/>
      <c r="N268" s="190"/>
      <c r="O268" s="64"/>
      <c r="P268" s="64"/>
      <c r="Q268" s="64"/>
      <c r="R268" s="64"/>
      <c r="S268" s="64"/>
      <c r="T268" s="65"/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T268" s="17" t="s">
        <v>128</v>
      </c>
      <c r="AU268" s="17" t="s">
        <v>82</v>
      </c>
    </row>
    <row r="269" spans="1:65" s="2" customFormat="1" ht="11.25">
      <c r="A269" s="34"/>
      <c r="B269" s="35"/>
      <c r="C269" s="36"/>
      <c r="D269" s="191" t="s">
        <v>130</v>
      </c>
      <c r="E269" s="36"/>
      <c r="F269" s="192" t="s">
        <v>423</v>
      </c>
      <c r="G269" s="36"/>
      <c r="H269" s="36"/>
      <c r="I269" s="188"/>
      <c r="J269" s="36"/>
      <c r="K269" s="36"/>
      <c r="L269" s="39"/>
      <c r="M269" s="189"/>
      <c r="N269" s="190"/>
      <c r="O269" s="64"/>
      <c r="P269" s="64"/>
      <c r="Q269" s="64"/>
      <c r="R269" s="64"/>
      <c r="S269" s="64"/>
      <c r="T269" s="65"/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T269" s="17" t="s">
        <v>130</v>
      </c>
      <c r="AU269" s="17" t="s">
        <v>82</v>
      </c>
    </row>
    <row r="270" spans="1:65" s="13" customFormat="1" ht="11.25">
      <c r="B270" s="193"/>
      <c r="C270" s="194"/>
      <c r="D270" s="186" t="s">
        <v>132</v>
      </c>
      <c r="E270" s="195" t="s">
        <v>19</v>
      </c>
      <c r="F270" s="196" t="s">
        <v>424</v>
      </c>
      <c r="G270" s="194"/>
      <c r="H270" s="197">
        <v>0.5</v>
      </c>
      <c r="I270" s="198"/>
      <c r="J270" s="194"/>
      <c r="K270" s="194"/>
      <c r="L270" s="199"/>
      <c r="M270" s="200"/>
      <c r="N270" s="201"/>
      <c r="O270" s="201"/>
      <c r="P270" s="201"/>
      <c r="Q270" s="201"/>
      <c r="R270" s="201"/>
      <c r="S270" s="201"/>
      <c r="T270" s="202"/>
      <c r="AT270" s="203" t="s">
        <v>132</v>
      </c>
      <c r="AU270" s="203" t="s">
        <v>82</v>
      </c>
      <c r="AV270" s="13" t="s">
        <v>82</v>
      </c>
      <c r="AW270" s="13" t="s">
        <v>33</v>
      </c>
      <c r="AX270" s="13" t="s">
        <v>79</v>
      </c>
      <c r="AY270" s="203" t="s">
        <v>119</v>
      </c>
    </row>
    <row r="271" spans="1:65" s="2" customFormat="1" ht="21.75" customHeight="1">
      <c r="A271" s="34"/>
      <c r="B271" s="35"/>
      <c r="C271" s="173" t="s">
        <v>425</v>
      </c>
      <c r="D271" s="173" t="s">
        <v>121</v>
      </c>
      <c r="E271" s="174" t="s">
        <v>426</v>
      </c>
      <c r="F271" s="175" t="s">
        <v>427</v>
      </c>
      <c r="G271" s="176" t="s">
        <v>428</v>
      </c>
      <c r="H271" s="177">
        <v>1</v>
      </c>
      <c r="I271" s="178"/>
      <c r="J271" s="179">
        <f>ROUND(I271*H271,2)</f>
        <v>0</v>
      </c>
      <c r="K271" s="175" t="s">
        <v>125</v>
      </c>
      <c r="L271" s="39"/>
      <c r="M271" s="180" t="s">
        <v>19</v>
      </c>
      <c r="N271" s="181" t="s">
        <v>42</v>
      </c>
      <c r="O271" s="64"/>
      <c r="P271" s="182">
        <f>O271*H271</f>
        <v>0</v>
      </c>
      <c r="Q271" s="182">
        <v>2.2568899999999998</v>
      </c>
      <c r="R271" s="182">
        <f>Q271*H271</f>
        <v>2.2568899999999998</v>
      </c>
      <c r="S271" s="182">
        <v>0</v>
      </c>
      <c r="T271" s="183">
        <f>S271*H271</f>
        <v>0</v>
      </c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R271" s="184" t="s">
        <v>126</v>
      </c>
      <c r="AT271" s="184" t="s">
        <v>121</v>
      </c>
      <c r="AU271" s="184" t="s">
        <v>82</v>
      </c>
      <c r="AY271" s="17" t="s">
        <v>119</v>
      </c>
      <c r="BE271" s="185">
        <f>IF(N271="základní",J271,0)</f>
        <v>0</v>
      </c>
      <c r="BF271" s="185">
        <f>IF(N271="snížená",J271,0)</f>
        <v>0</v>
      </c>
      <c r="BG271" s="185">
        <f>IF(N271="zákl. přenesená",J271,0)</f>
        <v>0</v>
      </c>
      <c r="BH271" s="185">
        <f>IF(N271="sníž. přenesená",J271,0)</f>
        <v>0</v>
      </c>
      <c r="BI271" s="185">
        <f>IF(N271="nulová",J271,0)</f>
        <v>0</v>
      </c>
      <c r="BJ271" s="17" t="s">
        <v>79</v>
      </c>
      <c r="BK271" s="185">
        <f>ROUND(I271*H271,2)</f>
        <v>0</v>
      </c>
      <c r="BL271" s="17" t="s">
        <v>126</v>
      </c>
      <c r="BM271" s="184" t="s">
        <v>429</v>
      </c>
    </row>
    <row r="272" spans="1:65" s="2" customFormat="1" ht="19.5">
      <c r="A272" s="34"/>
      <c r="B272" s="35"/>
      <c r="C272" s="36"/>
      <c r="D272" s="186" t="s">
        <v>128</v>
      </c>
      <c r="E272" s="36"/>
      <c r="F272" s="187" t="s">
        <v>430</v>
      </c>
      <c r="G272" s="36"/>
      <c r="H272" s="36"/>
      <c r="I272" s="188"/>
      <c r="J272" s="36"/>
      <c r="K272" s="36"/>
      <c r="L272" s="39"/>
      <c r="M272" s="189"/>
      <c r="N272" s="190"/>
      <c r="O272" s="64"/>
      <c r="P272" s="64"/>
      <c r="Q272" s="64"/>
      <c r="R272" s="64"/>
      <c r="S272" s="64"/>
      <c r="T272" s="65"/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T272" s="17" t="s">
        <v>128</v>
      </c>
      <c r="AU272" s="17" t="s">
        <v>82</v>
      </c>
    </row>
    <row r="273" spans="1:65" s="2" customFormat="1" ht="11.25">
      <c r="A273" s="34"/>
      <c r="B273" s="35"/>
      <c r="C273" s="36"/>
      <c r="D273" s="191" t="s">
        <v>130</v>
      </c>
      <c r="E273" s="36"/>
      <c r="F273" s="192" t="s">
        <v>431</v>
      </c>
      <c r="G273" s="36"/>
      <c r="H273" s="36"/>
      <c r="I273" s="188"/>
      <c r="J273" s="36"/>
      <c r="K273" s="36"/>
      <c r="L273" s="39"/>
      <c r="M273" s="189"/>
      <c r="N273" s="190"/>
      <c r="O273" s="64"/>
      <c r="P273" s="64"/>
      <c r="Q273" s="64"/>
      <c r="R273" s="64"/>
      <c r="S273" s="64"/>
      <c r="T273" s="65"/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T273" s="17" t="s">
        <v>130</v>
      </c>
      <c r="AU273" s="17" t="s">
        <v>82</v>
      </c>
    </row>
    <row r="274" spans="1:65" s="2" customFormat="1" ht="19.5">
      <c r="A274" s="34"/>
      <c r="B274" s="35"/>
      <c r="C274" s="36"/>
      <c r="D274" s="186" t="s">
        <v>139</v>
      </c>
      <c r="E274" s="36"/>
      <c r="F274" s="204" t="s">
        <v>432</v>
      </c>
      <c r="G274" s="36"/>
      <c r="H274" s="36"/>
      <c r="I274" s="188"/>
      <c r="J274" s="36"/>
      <c r="K274" s="36"/>
      <c r="L274" s="39"/>
      <c r="M274" s="189"/>
      <c r="N274" s="190"/>
      <c r="O274" s="64"/>
      <c r="P274" s="64"/>
      <c r="Q274" s="64"/>
      <c r="R274" s="64"/>
      <c r="S274" s="64"/>
      <c r="T274" s="65"/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T274" s="17" t="s">
        <v>139</v>
      </c>
      <c r="AU274" s="17" t="s">
        <v>82</v>
      </c>
    </row>
    <row r="275" spans="1:65" s="13" customFormat="1" ht="11.25">
      <c r="B275" s="193"/>
      <c r="C275" s="194"/>
      <c r="D275" s="186" t="s">
        <v>132</v>
      </c>
      <c r="E275" s="195" t="s">
        <v>19</v>
      </c>
      <c r="F275" s="196" t="s">
        <v>433</v>
      </c>
      <c r="G275" s="194"/>
      <c r="H275" s="197">
        <v>1</v>
      </c>
      <c r="I275" s="198"/>
      <c r="J275" s="194"/>
      <c r="K275" s="194"/>
      <c r="L275" s="199"/>
      <c r="M275" s="200"/>
      <c r="N275" s="201"/>
      <c r="O275" s="201"/>
      <c r="P275" s="201"/>
      <c r="Q275" s="201"/>
      <c r="R275" s="201"/>
      <c r="S275" s="201"/>
      <c r="T275" s="202"/>
      <c r="AT275" s="203" t="s">
        <v>132</v>
      </c>
      <c r="AU275" s="203" t="s">
        <v>82</v>
      </c>
      <c r="AV275" s="13" t="s">
        <v>82</v>
      </c>
      <c r="AW275" s="13" t="s">
        <v>33</v>
      </c>
      <c r="AX275" s="13" t="s">
        <v>79</v>
      </c>
      <c r="AY275" s="203" t="s">
        <v>119</v>
      </c>
    </row>
    <row r="276" spans="1:65" s="2" customFormat="1" ht="16.5" customHeight="1">
      <c r="A276" s="34"/>
      <c r="B276" s="35"/>
      <c r="C276" s="205" t="s">
        <v>434</v>
      </c>
      <c r="D276" s="205" t="s">
        <v>250</v>
      </c>
      <c r="E276" s="206" t="s">
        <v>435</v>
      </c>
      <c r="F276" s="207" t="s">
        <v>436</v>
      </c>
      <c r="G276" s="208" t="s">
        <v>428</v>
      </c>
      <c r="H276" s="209">
        <v>1</v>
      </c>
      <c r="I276" s="210"/>
      <c r="J276" s="211">
        <f>ROUND(I276*H276,2)</f>
        <v>0</v>
      </c>
      <c r="K276" s="207" t="s">
        <v>125</v>
      </c>
      <c r="L276" s="212"/>
      <c r="M276" s="213" t="s">
        <v>19</v>
      </c>
      <c r="N276" s="214" t="s">
        <v>42</v>
      </c>
      <c r="O276" s="64"/>
      <c r="P276" s="182">
        <f>O276*H276</f>
        <v>0</v>
      </c>
      <c r="Q276" s="182">
        <v>1.58</v>
      </c>
      <c r="R276" s="182">
        <f>Q276*H276</f>
        <v>1.58</v>
      </c>
      <c r="S276" s="182">
        <v>0</v>
      </c>
      <c r="T276" s="183">
        <f>S276*H276</f>
        <v>0</v>
      </c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R276" s="184" t="s">
        <v>178</v>
      </c>
      <c r="AT276" s="184" t="s">
        <v>250</v>
      </c>
      <c r="AU276" s="184" t="s">
        <v>82</v>
      </c>
      <c r="AY276" s="17" t="s">
        <v>119</v>
      </c>
      <c r="BE276" s="185">
        <f>IF(N276="základní",J276,0)</f>
        <v>0</v>
      </c>
      <c r="BF276" s="185">
        <f>IF(N276="snížená",J276,0)</f>
        <v>0</v>
      </c>
      <c r="BG276" s="185">
        <f>IF(N276="zákl. přenesená",J276,0)</f>
        <v>0</v>
      </c>
      <c r="BH276" s="185">
        <f>IF(N276="sníž. přenesená",J276,0)</f>
        <v>0</v>
      </c>
      <c r="BI276" s="185">
        <f>IF(N276="nulová",J276,0)</f>
        <v>0</v>
      </c>
      <c r="BJ276" s="17" t="s">
        <v>79</v>
      </c>
      <c r="BK276" s="185">
        <f>ROUND(I276*H276,2)</f>
        <v>0</v>
      </c>
      <c r="BL276" s="17" t="s">
        <v>126</v>
      </c>
      <c r="BM276" s="184" t="s">
        <v>437</v>
      </c>
    </row>
    <row r="277" spans="1:65" s="2" customFormat="1" ht="11.25">
      <c r="A277" s="34"/>
      <c r="B277" s="35"/>
      <c r="C277" s="36"/>
      <c r="D277" s="186" t="s">
        <v>128</v>
      </c>
      <c r="E277" s="36"/>
      <c r="F277" s="187" t="s">
        <v>436</v>
      </c>
      <c r="G277" s="36"/>
      <c r="H277" s="36"/>
      <c r="I277" s="188"/>
      <c r="J277" s="36"/>
      <c r="K277" s="36"/>
      <c r="L277" s="39"/>
      <c r="M277" s="189"/>
      <c r="N277" s="190"/>
      <c r="O277" s="64"/>
      <c r="P277" s="64"/>
      <c r="Q277" s="64"/>
      <c r="R277" s="64"/>
      <c r="S277" s="64"/>
      <c r="T277" s="65"/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T277" s="17" t="s">
        <v>128</v>
      </c>
      <c r="AU277" s="17" t="s">
        <v>82</v>
      </c>
    </row>
    <row r="278" spans="1:65" s="2" customFormat="1" ht="16.5" customHeight="1">
      <c r="A278" s="34"/>
      <c r="B278" s="35"/>
      <c r="C278" s="205" t="s">
        <v>438</v>
      </c>
      <c r="D278" s="205" t="s">
        <v>250</v>
      </c>
      <c r="E278" s="206" t="s">
        <v>439</v>
      </c>
      <c r="F278" s="207" t="s">
        <v>440</v>
      </c>
      <c r="G278" s="208" t="s">
        <v>428</v>
      </c>
      <c r="H278" s="209">
        <v>1</v>
      </c>
      <c r="I278" s="210"/>
      <c r="J278" s="211">
        <f>ROUND(I278*H278,2)</f>
        <v>0</v>
      </c>
      <c r="K278" s="207" t="s">
        <v>125</v>
      </c>
      <c r="L278" s="212"/>
      <c r="M278" s="213" t="s">
        <v>19</v>
      </c>
      <c r="N278" s="214" t="s">
        <v>42</v>
      </c>
      <c r="O278" s="64"/>
      <c r="P278" s="182">
        <f>O278*H278</f>
        <v>0</v>
      </c>
      <c r="Q278" s="182">
        <v>0.254</v>
      </c>
      <c r="R278" s="182">
        <f>Q278*H278</f>
        <v>0.254</v>
      </c>
      <c r="S278" s="182">
        <v>0</v>
      </c>
      <c r="T278" s="183">
        <f>S278*H278</f>
        <v>0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184" t="s">
        <v>178</v>
      </c>
      <c r="AT278" s="184" t="s">
        <v>250</v>
      </c>
      <c r="AU278" s="184" t="s">
        <v>82</v>
      </c>
      <c r="AY278" s="17" t="s">
        <v>119</v>
      </c>
      <c r="BE278" s="185">
        <f>IF(N278="základní",J278,0)</f>
        <v>0</v>
      </c>
      <c r="BF278" s="185">
        <f>IF(N278="snížená",J278,0)</f>
        <v>0</v>
      </c>
      <c r="BG278" s="185">
        <f>IF(N278="zákl. přenesená",J278,0)</f>
        <v>0</v>
      </c>
      <c r="BH278" s="185">
        <f>IF(N278="sníž. přenesená",J278,0)</f>
        <v>0</v>
      </c>
      <c r="BI278" s="185">
        <f>IF(N278="nulová",J278,0)</f>
        <v>0</v>
      </c>
      <c r="BJ278" s="17" t="s">
        <v>79</v>
      </c>
      <c r="BK278" s="185">
        <f>ROUND(I278*H278,2)</f>
        <v>0</v>
      </c>
      <c r="BL278" s="17" t="s">
        <v>126</v>
      </c>
      <c r="BM278" s="184" t="s">
        <v>441</v>
      </c>
    </row>
    <row r="279" spans="1:65" s="2" customFormat="1" ht="11.25">
      <c r="A279" s="34"/>
      <c r="B279" s="35"/>
      <c r="C279" s="36"/>
      <c r="D279" s="186" t="s">
        <v>128</v>
      </c>
      <c r="E279" s="36"/>
      <c r="F279" s="187" t="s">
        <v>440</v>
      </c>
      <c r="G279" s="36"/>
      <c r="H279" s="36"/>
      <c r="I279" s="188"/>
      <c r="J279" s="36"/>
      <c r="K279" s="36"/>
      <c r="L279" s="39"/>
      <c r="M279" s="189"/>
      <c r="N279" s="190"/>
      <c r="O279" s="64"/>
      <c r="P279" s="64"/>
      <c r="Q279" s="64"/>
      <c r="R279" s="64"/>
      <c r="S279" s="64"/>
      <c r="T279" s="65"/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T279" s="17" t="s">
        <v>128</v>
      </c>
      <c r="AU279" s="17" t="s">
        <v>82</v>
      </c>
    </row>
    <row r="280" spans="1:65" s="2" customFormat="1" ht="16.5" customHeight="1">
      <c r="A280" s="34"/>
      <c r="B280" s="35"/>
      <c r="C280" s="205" t="s">
        <v>442</v>
      </c>
      <c r="D280" s="205" t="s">
        <v>250</v>
      </c>
      <c r="E280" s="206" t="s">
        <v>443</v>
      </c>
      <c r="F280" s="207" t="s">
        <v>444</v>
      </c>
      <c r="G280" s="208" t="s">
        <v>428</v>
      </c>
      <c r="H280" s="209">
        <v>1</v>
      </c>
      <c r="I280" s="210"/>
      <c r="J280" s="211">
        <f>ROUND(I280*H280,2)</f>
        <v>0</v>
      </c>
      <c r="K280" s="207" t="s">
        <v>125</v>
      </c>
      <c r="L280" s="212"/>
      <c r="M280" s="213" t="s">
        <v>19</v>
      </c>
      <c r="N280" s="214" t="s">
        <v>42</v>
      </c>
      <c r="O280" s="64"/>
      <c r="P280" s="182">
        <f>O280*H280</f>
        <v>0</v>
      </c>
      <c r="Q280" s="182">
        <v>0.50600000000000001</v>
      </c>
      <c r="R280" s="182">
        <f>Q280*H280</f>
        <v>0.50600000000000001</v>
      </c>
      <c r="S280" s="182">
        <v>0</v>
      </c>
      <c r="T280" s="183">
        <f>S280*H280</f>
        <v>0</v>
      </c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R280" s="184" t="s">
        <v>178</v>
      </c>
      <c r="AT280" s="184" t="s">
        <v>250</v>
      </c>
      <c r="AU280" s="184" t="s">
        <v>82</v>
      </c>
      <c r="AY280" s="17" t="s">
        <v>119</v>
      </c>
      <c r="BE280" s="185">
        <f>IF(N280="základní",J280,0)</f>
        <v>0</v>
      </c>
      <c r="BF280" s="185">
        <f>IF(N280="snížená",J280,0)</f>
        <v>0</v>
      </c>
      <c r="BG280" s="185">
        <f>IF(N280="zákl. přenesená",J280,0)</f>
        <v>0</v>
      </c>
      <c r="BH280" s="185">
        <f>IF(N280="sníž. přenesená",J280,0)</f>
        <v>0</v>
      </c>
      <c r="BI280" s="185">
        <f>IF(N280="nulová",J280,0)</f>
        <v>0</v>
      </c>
      <c r="BJ280" s="17" t="s">
        <v>79</v>
      </c>
      <c r="BK280" s="185">
        <f>ROUND(I280*H280,2)</f>
        <v>0</v>
      </c>
      <c r="BL280" s="17" t="s">
        <v>126</v>
      </c>
      <c r="BM280" s="184" t="s">
        <v>445</v>
      </c>
    </row>
    <row r="281" spans="1:65" s="2" customFormat="1" ht="11.25">
      <c r="A281" s="34"/>
      <c r="B281" s="35"/>
      <c r="C281" s="36"/>
      <c r="D281" s="186" t="s">
        <v>128</v>
      </c>
      <c r="E281" s="36"/>
      <c r="F281" s="187" t="s">
        <v>444</v>
      </c>
      <c r="G281" s="36"/>
      <c r="H281" s="36"/>
      <c r="I281" s="188"/>
      <c r="J281" s="36"/>
      <c r="K281" s="36"/>
      <c r="L281" s="39"/>
      <c r="M281" s="189"/>
      <c r="N281" s="190"/>
      <c r="O281" s="64"/>
      <c r="P281" s="64"/>
      <c r="Q281" s="64"/>
      <c r="R281" s="64"/>
      <c r="S281" s="64"/>
      <c r="T281" s="65"/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T281" s="17" t="s">
        <v>128</v>
      </c>
      <c r="AU281" s="17" t="s">
        <v>82</v>
      </c>
    </row>
    <row r="282" spans="1:65" s="2" customFormat="1" ht="16.5" customHeight="1">
      <c r="A282" s="34"/>
      <c r="B282" s="35"/>
      <c r="C282" s="205" t="s">
        <v>446</v>
      </c>
      <c r="D282" s="205" t="s">
        <v>250</v>
      </c>
      <c r="E282" s="206" t="s">
        <v>447</v>
      </c>
      <c r="F282" s="207" t="s">
        <v>448</v>
      </c>
      <c r="G282" s="208" t="s">
        <v>428</v>
      </c>
      <c r="H282" s="209">
        <v>3</v>
      </c>
      <c r="I282" s="210"/>
      <c r="J282" s="211">
        <f>ROUND(I282*H282,2)</f>
        <v>0</v>
      </c>
      <c r="K282" s="207" t="s">
        <v>125</v>
      </c>
      <c r="L282" s="212"/>
      <c r="M282" s="213" t="s">
        <v>19</v>
      </c>
      <c r="N282" s="214" t="s">
        <v>42</v>
      </c>
      <c r="O282" s="64"/>
      <c r="P282" s="182">
        <f>O282*H282</f>
        <v>0</v>
      </c>
      <c r="Q282" s="182">
        <v>2E-3</v>
      </c>
      <c r="R282" s="182">
        <f>Q282*H282</f>
        <v>6.0000000000000001E-3</v>
      </c>
      <c r="S282" s="182">
        <v>0</v>
      </c>
      <c r="T282" s="183">
        <f>S282*H282</f>
        <v>0</v>
      </c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R282" s="184" t="s">
        <v>178</v>
      </c>
      <c r="AT282" s="184" t="s">
        <v>250</v>
      </c>
      <c r="AU282" s="184" t="s">
        <v>82</v>
      </c>
      <c r="AY282" s="17" t="s">
        <v>119</v>
      </c>
      <c r="BE282" s="185">
        <f>IF(N282="základní",J282,0)</f>
        <v>0</v>
      </c>
      <c r="BF282" s="185">
        <f>IF(N282="snížená",J282,0)</f>
        <v>0</v>
      </c>
      <c r="BG282" s="185">
        <f>IF(N282="zákl. přenesená",J282,0)</f>
        <v>0</v>
      </c>
      <c r="BH282" s="185">
        <f>IF(N282="sníž. přenesená",J282,0)</f>
        <v>0</v>
      </c>
      <c r="BI282" s="185">
        <f>IF(N282="nulová",J282,0)</f>
        <v>0</v>
      </c>
      <c r="BJ282" s="17" t="s">
        <v>79</v>
      </c>
      <c r="BK282" s="185">
        <f>ROUND(I282*H282,2)</f>
        <v>0</v>
      </c>
      <c r="BL282" s="17" t="s">
        <v>126</v>
      </c>
      <c r="BM282" s="184" t="s">
        <v>449</v>
      </c>
    </row>
    <row r="283" spans="1:65" s="2" customFormat="1" ht="11.25">
      <c r="A283" s="34"/>
      <c r="B283" s="35"/>
      <c r="C283" s="36"/>
      <c r="D283" s="186" t="s">
        <v>128</v>
      </c>
      <c r="E283" s="36"/>
      <c r="F283" s="187" t="s">
        <v>448</v>
      </c>
      <c r="G283" s="36"/>
      <c r="H283" s="36"/>
      <c r="I283" s="188"/>
      <c r="J283" s="36"/>
      <c r="K283" s="36"/>
      <c r="L283" s="39"/>
      <c r="M283" s="189"/>
      <c r="N283" s="190"/>
      <c r="O283" s="64"/>
      <c r="P283" s="64"/>
      <c r="Q283" s="64"/>
      <c r="R283" s="64"/>
      <c r="S283" s="64"/>
      <c r="T283" s="65"/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T283" s="17" t="s">
        <v>128</v>
      </c>
      <c r="AU283" s="17" t="s">
        <v>82</v>
      </c>
    </row>
    <row r="284" spans="1:65" s="2" customFormat="1" ht="16.5" customHeight="1">
      <c r="A284" s="34"/>
      <c r="B284" s="35"/>
      <c r="C284" s="205" t="s">
        <v>450</v>
      </c>
      <c r="D284" s="205" t="s">
        <v>250</v>
      </c>
      <c r="E284" s="206" t="s">
        <v>451</v>
      </c>
      <c r="F284" s="207" t="s">
        <v>452</v>
      </c>
      <c r="G284" s="208" t="s">
        <v>428</v>
      </c>
      <c r="H284" s="209">
        <v>1</v>
      </c>
      <c r="I284" s="210"/>
      <c r="J284" s="211">
        <f>ROUND(I284*H284,2)</f>
        <v>0</v>
      </c>
      <c r="K284" s="207" t="s">
        <v>125</v>
      </c>
      <c r="L284" s="212"/>
      <c r="M284" s="213" t="s">
        <v>19</v>
      </c>
      <c r="N284" s="214" t="s">
        <v>42</v>
      </c>
      <c r="O284" s="64"/>
      <c r="P284" s="182">
        <f>O284*H284</f>
        <v>0</v>
      </c>
      <c r="Q284" s="182">
        <v>0.44900000000000001</v>
      </c>
      <c r="R284" s="182">
        <f>Q284*H284</f>
        <v>0.44900000000000001</v>
      </c>
      <c r="S284" s="182">
        <v>0</v>
      </c>
      <c r="T284" s="183">
        <f>S284*H284</f>
        <v>0</v>
      </c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R284" s="184" t="s">
        <v>178</v>
      </c>
      <c r="AT284" s="184" t="s">
        <v>250</v>
      </c>
      <c r="AU284" s="184" t="s">
        <v>82</v>
      </c>
      <c r="AY284" s="17" t="s">
        <v>119</v>
      </c>
      <c r="BE284" s="185">
        <f>IF(N284="základní",J284,0)</f>
        <v>0</v>
      </c>
      <c r="BF284" s="185">
        <f>IF(N284="snížená",J284,0)</f>
        <v>0</v>
      </c>
      <c r="BG284" s="185">
        <f>IF(N284="zákl. přenesená",J284,0)</f>
        <v>0</v>
      </c>
      <c r="BH284" s="185">
        <f>IF(N284="sníž. přenesená",J284,0)</f>
        <v>0</v>
      </c>
      <c r="BI284" s="185">
        <f>IF(N284="nulová",J284,0)</f>
        <v>0</v>
      </c>
      <c r="BJ284" s="17" t="s">
        <v>79</v>
      </c>
      <c r="BK284" s="185">
        <f>ROUND(I284*H284,2)</f>
        <v>0</v>
      </c>
      <c r="BL284" s="17" t="s">
        <v>126</v>
      </c>
      <c r="BM284" s="184" t="s">
        <v>453</v>
      </c>
    </row>
    <row r="285" spans="1:65" s="2" customFormat="1" ht="11.25">
      <c r="A285" s="34"/>
      <c r="B285" s="35"/>
      <c r="C285" s="36"/>
      <c r="D285" s="186" t="s">
        <v>128</v>
      </c>
      <c r="E285" s="36"/>
      <c r="F285" s="187" t="s">
        <v>452</v>
      </c>
      <c r="G285" s="36"/>
      <c r="H285" s="36"/>
      <c r="I285" s="188"/>
      <c r="J285" s="36"/>
      <c r="K285" s="36"/>
      <c r="L285" s="39"/>
      <c r="M285" s="189"/>
      <c r="N285" s="190"/>
      <c r="O285" s="64"/>
      <c r="P285" s="64"/>
      <c r="Q285" s="64"/>
      <c r="R285" s="64"/>
      <c r="S285" s="64"/>
      <c r="T285" s="65"/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T285" s="17" t="s">
        <v>128</v>
      </c>
      <c r="AU285" s="17" t="s">
        <v>82</v>
      </c>
    </row>
    <row r="286" spans="1:65" s="2" customFormat="1" ht="16.5" customHeight="1">
      <c r="A286" s="34"/>
      <c r="B286" s="35"/>
      <c r="C286" s="205" t="s">
        <v>454</v>
      </c>
      <c r="D286" s="205" t="s">
        <v>250</v>
      </c>
      <c r="E286" s="206" t="s">
        <v>455</v>
      </c>
      <c r="F286" s="207" t="s">
        <v>456</v>
      </c>
      <c r="G286" s="208" t="s">
        <v>428</v>
      </c>
      <c r="H286" s="209">
        <v>1</v>
      </c>
      <c r="I286" s="210"/>
      <c r="J286" s="211">
        <f>ROUND(I286*H286,2)</f>
        <v>0</v>
      </c>
      <c r="K286" s="207" t="s">
        <v>125</v>
      </c>
      <c r="L286" s="212"/>
      <c r="M286" s="213" t="s">
        <v>19</v>
      </c>
      <c r="N286" s="214" t="s">
        <v>42</v>
      </c>
      <c r="O286" s="64"/>
      <c r="P286" s="182">
        <f>O286*H286</f>
        <v>0</v>
      </c>
      <c r="Q286" s="182">
        <v>6.8000000000000005E-2</v>
      </c>
      <c r="R286" s="182">
        <f>Q286*H286</f>
        <v>6.8000000000000005E-2</v>
      </c>
      <c r="S286" s="182">
        <v>0</v>
      </c>
      <c r="T286" s="183">
        <f>S286*H286</f>
        <v>0</v>
      </c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R286" s="184" t="s">
        <v>178</v>
      </c>
      <c r="AT286" s="184" t="s">
        <v>250</v>
      </c>
      <c r="AU286" s="184" t="s">
        <v>82</v>
      </c>
      <c r="AY286" s="17" t="s">
        <v>119</v>
      </c>
      <c r="BE286" s="185">
        <f>IF(N286="základní",J286,0)</f>
        <v>0</v>
      </c>
      <c r="BF286" s="185">
        <f>IF(N286="snížená",J286,0)</f>
        <v>0</v>
      </c>
      <c r="BG286" s="185">
        <f>IF(N286="zákl. přenesená",J286,0)</f>
        <v>0</v>
      </c>
      <c r="BH286" s="185">
        <f>IF(N286="sníž. přenesená",J286,0)</f>
        <v>0</v>
      </c>
      <c r="BI286" s="185">
        <f>IF(N286="nulová",J286,0)</f>
        <v>0</v>
      </c>
      <c r="BJ286" s="17" t="s">
        <v>79</v>
      </c>
      <c r="BK286" s="185">
        <f>ROUND(I286*H286,2)</f>
        <v>0</v>
      </c>
      <c r="BL286" s="17" t="s">
        <v>126</v>
      </c>
      <c r="BM286" s="184" t="s">
        <v>457</v>
      </c>
    </row>
    <row r="287" spans="1:65" s="2" customFormat="1" ht="11.25">
      <c r="A287" s="34"/>
      <c r="B287" s="35"/>
      <c r="C287" s="36"/>
      <c r="D287" s="186" t="s">
        <v>128</v>
      </c>
      <c r="E287" s="36"/>
      <c r="F287" s="187" t="s">
        <v>456</v>
      </c>
      <c r="G287" s="36"/>
      <c r="H287" s="36"/>
      <c r="I287" s="188"/>
      <c r="J287" s="36"/>
      <c r="K287" s="36"/>
      <c r="L287" s="39"/>
      <c r="M287" s="189"/>
      <c r="N287" s="190"/>
      <c r="O287" s="64"/>
      <c r="P287" s="64"/>
      <c r="Q287" s="64"/>
      <c r="R287" s="64"/>
      <c r="S287" s="64"/>
      <c r="T287" s="65"/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T287" s="17" t="s">
        <v>128</v>
      </c>
      <c r="AU287" s="17" t="s">
        <v>82</v>
      </c>
    </row>
    <row r="288" spans="1:65" s="2" customFormat="1" ht="16.5" customHeight="1">
      <c r="A288" s="34"/>
      <c r="B288" s="35"/>
      <c r="C288" s="173" t="s">
        <v>458</v>
      </c>
      <c r="D288" s="173" t="s">
        <v>121</v>
      </c>
      <c r="E288" s="174" t="s">
        <v>459</v>
      </c>
      <c r="F288" s="175" t="s">
        <v>460</v>
      </c>
      <c r="G288" s="176" t="s">
        <v>428</v>
      </c>
      <c r="H288" s="177">
        <v>1</v>
      </c>
      <c r="I288" s="178"/>
      <c r="J288" s="179">
        <f>ROUND(I288*H288,2)</f>
        <v>0</v>
      </c>
      <c r="K288" s="175" t="s">
        <v>125</v>
      </c>
      <c r="L288" s="39"/>
      <c r="M288" s="180" t="s">
        <v>19</v>
      </c>
      <c r="N288" s="181" t="s">
        <v>42</v>
      </c>
      <c r="O288" s="64"/>
      <c r="P288" s="182">
        <f>O288*H288</f>
        <v>0</v>
      </c>
      <c r="Q288" s="182">
        <v>0.21734000000000001</v>
      </c>
      <c r="R288" s="182">
        <f>Q288*H288</f>
        <v>0.21734000000000001</v>
      </c>
      <c r="S288" s="182">
        <v>0</v>
      </c>
      <c r="T288" s="183">
        <f>S288*H288</f>
        <v>0</v>
      </c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R288" s="184" t="s">
        <v>126</v>
      </c>
      <c r="AT288" s="184" t="s">
        <v>121</v>
      </c>
      <c r="AU288" s="184" t="s">
        <v>82</v>
      </c>
      <c r="AY288" s="17" t="s">
        <v>119</v>
      </c>
      <c r="BE288" s="185">
        <f>IF(N288="základní",J288,0)</f>
        <v>0</v>
      </c>
      <c r="BF288" s="185">
        <f>IF(N288="snížená",J288,0)</f>
        <v>0</v>
      </c>
      <c r="BG288" s="185">
        <f>IF(N288="zákl. přenesená",J288,0)</f>
        <v>0</v>
      </c>
      <c r="BH288" s="185">
        <f>IF(N288="sníž. přenesená",J288,0)</f>
        <v>0</v>
      </c>
      <c r="BI288" s="185">
        <f>IF(N288="nulová",J288,0)</f>
        <v>0</v>
      </c>
      <c r="BJ288" s="17" t="s">
        <v>79</v>
      </c>
      <c r="BK288" s="185">
        <f>ROUND(I288*H288,2)</f>
        <v>0</v>
      </c>
      <c r="BL288" s="17" t="s">
        <v>126</v>
      </c>
      <c r="BM288" s="184" t="s">
        <v>461</v>
      </c>
    </row>
    <row r="289" spans="1:65" s="2" customFormat="1" ht="11.25">
      <c r="A289" s="34"/>
      <c r="B289" s="35"/>
      <c r="C289" s="36"/>
      <c r="D289" s="186" t="s">
        <v>128</v>
      </c>
      <c r="E289" s="36"/>
      <c r="F289" s="187" t="s">
        <v>462</v>
      </c>
      <c r="G289" s="36"/>
      <c r="H289" s="36"/>
      <c r="I289" s="188"/>
      <c r="J289" s="36"/>
      <c r="K289" s="36"/>
      <c r="L289" s="39"/>
      <c r="M289" s="189"/>
      <c r="N289" s="190"/>
      <c r="O289" s="64"/>
      <c r="P289" s="64"/>
      <c r="Q289" s="64"/>
      <c r="R289" s="64"/>
      <c r="S289" s="64"/>
      <c r="T289" s="65"/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T289" s="17" t="s">
        <v>128</v>
      </c>
      <c r="AU289" s="17" t="s">
        <v>82</v>
      </c>
    </row>
    <row r="290" spans="1:65" s="2" customFormat="1" ht="11.25">
      <c r="A290" s="34"/>
      <c r="B290" s="35"/>
      <c r="C290" s="36"/>
      <c r="D290" s="191" t="s">
        <v>130</v>
      </c>
      <c r="E290" s="36"/>
      <c r="F290" s="192" t="s">
        <v>463</v>
      </c>
      <c r="G290" s="36"/>
      <c r="H290" s="36"/>
      <c r="I290" s="188"/>
      <c r="J290" s="36"/>
      <c r="K290" s="36"/>
      <c r="L290" s="39"/>
      <c r="M290" s="189"/>
      <c r="N290" s="190"/>
      <c r="O290" s="64"/>
      <c r="P290" s="64"/>
      <c r="Q290" s="64"/>
      <c r="R290" s="64"/>
      <c r="S290" s="64"/>
      <c r="T290" s="65"/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T290" s="17" t="s">
        <v>130</v>
      </c>
      <c r="AU290" s="17" t="s">
        <v>82</v>
      </c>
    </row>
    <row r="291" spans="1:65" s="2" customFormat="1" ht="16.5" customHeight="1">
      <c r="A291" s="34"/>
      <c r="B291" s="35"/>
      <c r="C291" s="205" t="s">
        <v>464</v>
      </c>
      <c r="D291" s="205" t="s">
        <v>250</v>
      </c>
      <c r="E291" s="206" t="s">
        <v>465</v>
      </c>
      <c r="F291" s="207" t="s">
        <v>466</v>
      </c>
      <c r="G291" s="208" t="s">
        <v>428</v>
      </c>
      <c r="H291" s="209">
        <v>1</v>
      </c>
      <c r="I291" s="210"/>
      <c r="J291" s="211">
        <f>ROUND(I291*H291,2)</f>
        <v>0</v>
      </c>
      <c r="K291" s="207" t="s">
        <v>125</v>
      </c>
      <c r="L291" s="212"/>
      <c r="M291" s="213" t="s">
        <v>19</v>
      </c>
      <c r="N291" s="214" t="s">
        <v>42</v>
      </c>
      <c r="O291" s="64"/>
      <c r="P291" s="182">
        <f>O291*H291</f>
        <v>0</v>
      </c>
      <c r="Q291" s="182">
        <v>0.156</v>
      </c>
      <c r="R291" s="182">
        <f>Q291*H291</f>
        <v>0.156</v>
      </c>
      <c r="S291" s="182">
        <v>0</v>
      </c>
      <c r="T291" s="183">
        <f>S291*H291</f>
        <v>0</v>
      </c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R291" s="184" t="s">
        <v>178</v>
      </c>
      <c r="AT291" s="184" t="s">
        <v>250</v>
      </c>
      <c r="AU291" s="184" t="s">
        <v>82</v>
      </c>
      <c r="AY291" s="17" t="s">
        <v>119</v>
      </c>
      <c r="BE291" s="185">
        <f>IF(N291="základní",J291,0)</f>
        <v>0</v>
      </c>
      <c r="BF291" s="185">
        <f>IF(N291="snížená",J291,0)</f>
        <v>0</v>
      </c>
      <c r="BG291" s="185">
        <f>IF(N291="zákl. přenesená",J291,0)</f>
        <v>0</v>
      </c>
      <c r="BH291" s="185">
        <f>IF(N291="sníž. přenesená",J291,0)</f>
        <v>0</v>
      </c>
      <c r="BI291" s="185">
        <f>IF(N291="nulová",J291,0)</f>
        <v>0</v>
      </c>
      <c r="BJ291" s="17" t="s">
        <v>79</v>
      </c>
      <c r="BK291" s="185">
        <f>ROUND(I291*H291,2)</f>
        <v>0</v>
      </c>
      <c r="BL291" s="17" t="s">
        <v>126</v>
      </c>
      <c r="BM291" s="184" t="s">
        <v>467</v>
      </c>
    </row>
    <row r="292" spans="1:65" s="2" customFormat="1" ht="11.25">
      <c r="A292" s="34"/>
      <c r="B292" s="35"/>
      <c r="C292" s="36"/>
      <c r="D292" s="186" t="s">
        <v>128</v>
      </c>
      <c r="E292" s="36"/>
      <c r="F292" s="187" t="s">
        <v>466</v>
      </c>
      <c r="G292" s="36"/>
      <c r="H292" s="36"/>
      <c r="I292" s="188"/>
      <c r="J292" s="36"/>
      <c r="K292" s="36"/>
      <c r="L292" s="39"/>
      <c r="M292" s="189"/>
      <c r="N292" s="190"/>
      <c r="O292" s="64"/>
      <c r="P292" s="64"/>
      <c r="Q292" s="64"/>
      <c r="R292" s="64"/>
      <c r="S292" s="64"/>
      <c r="T292" s="65"/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T292" s="17" t="s">
        <v>128</v>
      </c>
      <c r="AU292" s="17" t="s">
        <v>82</v>
      </c>
    </row>
    <row r="293" spans="1:65" s="2" customFormat="1" ht="16.5" customHeight="1">
      <c r="A293" s="34"/>
      <c r="B293" s="35"/>
      <c r="C293" s="173" t="s">
        <v>468</v>
      </c>
      <c r="D293" s="173" t="s">
        <v>121</v>
      </c>
      <c r="E293" s="174" t="s">
        <v>469</v>
      </c>
      <c r="F293" s="175" t="s">
        <v>470</v>
      </c>
      <c r="G293" s="176" t="s">
        <v>428</v>
      </c>
      <c r="H293" s="177">
        <v>1</v>
      </c>
      <c r="I293" s="178"/>
      <c r="J293" s="179">
        <f>ROUND(I293*H293,2)</f>
        <v>0</v>
      </c>
      <c r="K293" s="175" t="s">
        <v>19</v>
      </c>
      <c r="L293" s="39"/>
      <c r="M293" s="180" t="s">
        <v>19</v>
      </c>
      <c r="N293" s="181" t="s">
        <v>42</v>
      </c>
      <c r="O293" s="64"/>
      <c r="P293" s="182">
        <f>O293*H293</f>
        <v>0</v>
      </c>
      <c r="Q293" s="182">
        <v>0</v>
      </c>
      <c r="R293" s="182">
        <f>Q293*H293</f>
        <v>0</v>
      </c>
      <c r="S293" s="182">
        <v>0</v>
      </c>
      <c r="T293" s="183">
        <f>S293*H293</f>
        <v>0</v>
      </c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R293" s="184" t="s">
        <v>126</v>
      </c>
      <c r="AT293" s="184" t="s">
        <v>121</v>
      </c>
      <c r="AU293" s="184" t="s">
        <v>82</v>
      </c>
      <c r="AY293" s="17" t="s">
        <v>119</v>
      </c>
      <c r="BE293" s="185">
        <f>IF(N293="základní",J293,0)</f>
        <v>0</v>
      </c>
      <c r="BF293" s="185">
        <f>IF(N293="snížená",J293,0)</f>
        <v>0</v>
      </c>
      <c r="BG293" s="185">
        <f>IF(N293="zákl. přenesená",J293,0)</f>
        <v>0</v>
      </c>
      <c r="BH293" s="185">
        <f>IF(N293="sníž. přenesená",J293,0)</f>
        <v>0</v>
      </c>
      <c r="BI293" s="185">
        <f>IF(N293="nulová",J293,0)</f>
        <v>0</v>
      </c>
      <c r="BJ293" s="17" t="s">
        <v>79</v>
      </c>
      <c r="BK293" s="185">
        <f>ROUND(I293*H293,2)</f>
        <v>0</v>
      </c>
      <c r="BL293" s="17" t="s">
        <v>126</v>
      </c>
      <c r="BM293" s="184" t="s">
        <v>471</v>
      </c>
    </row>
    <row r="294" spans="1:65" s="2" customFormat="1" ht="11.25">
      <c r="A294" s="34"/>
      <c r="B294" s="35"/>
      <c r="C294" s="36"/>
      <c r="D294" s="186" t="s">
        <v>128</v>
      </c>
      <c r="E294" s="36"/>
      <c r="F294" s="187" t="s">
        <v>470</v>
      </c>
      <c r="G294" s="36"/>
      <c r="H294" s="36"/>
      <c r="I294" s="188"/>
      <c r="J294" s="36"/>
      <c r="K294" s="36"/>
      <c r="L294" s="39"/>
      <c r="M294" s="189"/>
      <c r="N294" s="190"/>
      <c r="O294" s="64"/>
      <c r="P294" s="64"/>
      <c r="Q294" s="64"/>
      <c r="R294" s="64"/>
      <c r="S294" s="64"/>
      <c r="T294" s="65"/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T294" s="17" t="s">
        <v>128</v>
      </c>
      <c r="AU294" s="17" t="s">
        <v>82</v>
      </c>
    </row>
    <row r="295" spans="1:65" s="13" customFormat="1" ht="11.25">
      <c r="B295" s="193"/>
      <c r="C295" s="194"/>
      <c r="D295" s="186" t="s">
        <v>132</v>
      </c>
      <c r="E295" s="195" t="s">
        <v>19</v>
      </c>
      <c r="F295" s="196" t="s">
        <v>472</v>
      </c>
      <c r="G295" s="194"/>
      <c r="H295" s="197">
        <v>1</v>
      </c>
      <c r="I295" s="198"/>
      <c r="J295" s="194"/>
      <c r="K295" s="194"/>
      <c r="L295" s="199"/>
      <c r="M295" s="200"/>
      <c r="N295" s="201"/>
      <c r="O295" s="201"/>
      <c r="P295" s="201"/>
      <c r="Q295" s="201"/>
      <c r="R295" s="201"/>
      <c r="S295" s="201"/>
      <c r="T295" s="202"/>
      <c r="AT295" s="203" t="s">
        <v>132</v>
      </c>
      <c r="AU295" s="203" t="s">
        <v>82</v>
      </c>
      <c r="AV295" s="13" t="s">
        <v>82</v>
      </c>
      <c r="AW295" s="13" t="s">
        <v>33</v>
      </c>
      <c r="AX295" s="13" t="s">
        <v>79</v>
      </c>
      <c r="AY295" s="203" t="s">
        <v>119</v>
      </c>
    </row>
    <row r="296" spans="1:65" s="12" customFormat="1" ht="22.9" customHeight="1">
      <c r="B296" s="157"/>
      <c r="C296" s="158"/>
      <c r="D296" s="159" t="s">
        <v>70</v>
      </c>
      <c r="E296" s="171" t="s">
        <v>185</v>
      </c>
      <c r="F296" s="171" t="s">
        <v>473</v>
      </c>
      <c r="G296" s="158"/>
      <c r="H296" s="158"/>
      <c r="I296" s="161"/>
      <c r="J296" s="172">
        <f>BK296</f>
        <v>0</v>
      </c>
      <c r="K296" s="158"/>
      <c r="L296" s="163"/>
      <c r="M296" s="164"/>
      <c r="N296" s="165"/>
      <c r="O296" s="165"/>
      <c r="P296" s="166">
        <f>SUM(P297:P312)</f>
        <v>0</v>
      </c>
      <c r="Q296" s="165"/>
      <c r="R296" s="166">
        <f>SUM(R297:R312)</f>
        <v>0</v>
      </c>
      <c r="S296" s="165"/>
      <c r="T296" s="167">
        <f>SUM(T297:T312)</f>
        <v>25.004200000000001</v>
      </c>
      <c r="AR296" s="168" t="s">
        <v>79</v>
      </c>
      <c r="AT296" s="169" t="s">
        <v>70</v>
      </c>
      <c r="AU296" s="169" t="s">
        <v>79</v>
      </c>
      <c r="AY296" s="168" t="s">
        <v>119</v>
      </c>
      <c r="BK296" s="170">
        <f>SUM(BK297:BK312)</f>
        <v>0</v>
      </c>
    </row>
    <row r="297" spans="1:65" s="2" customFormat="1" ht="16.5" customHeight="1">
      <c r="A297" s="34"/>
      <c r="B297" s="35"/>
      <c r="C297" s="173" t="s">
        <v>474</v>
      </c>
      <c r="D297" s="173" t="s">
        <v>121</v>
      </c>
      <c r="E297" s="174" t="s">
        <v>475</v>
      </c>
      <c r="F297" s="175" t="s">
        <v>476</v>
      </c>
      <c r="G297" s="176" t="s">
        <v>428</v>
      </c>
      <c r="H297" s="177">
        <v>2</v>
      </c>
      <c r="I297" s="178"/>
      <c r="J297" s="179">
        <f>ROUND(I297*H297,2)</f>
        <v>0</v>
      </c>
      <c r="K297" s="175" t="s">
        <v>125</v>
      </c>
      <c r="L297" s="39"/>
      <c r="M297" s="180" t="s">
        <v>19</v>
      </c>
      <c r="N297" s="181" t="s">
        <v>42</v>
      </c>
      <c r="O297" s="64"/>
      <c r="P297" s="182">
        <f>O297*H297</f>
        <v>0</v>
      </c>
      <c r="Q297" s="182">
        <v>0</v>
      </c>
      <c r="R297" s="182">
        <f>Q297*H297</f>
        <v>0</v>
      </c>
      <c r="S297" s="182">
        <v>0</v>
      </c>
      <c r="T297" s="183">
        <f>S297*H297</f>
        <v>0</v>
      </c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R297" s="184" t="s">
        <v>126</v>
      </c>
      <c r="AT297" s="184" t="s">
        <v>121</v>
      </c>
      <c r="AU297" s="184" t="s">
        <v>82</v>
      </c>
      <c r="AY297" s="17" t="s">
        <v>119</v>
      </c>
      <c r="BE297" s="185">
        <f>IF(N297="základní",J297,0)</f>
        <v>0</v>
      </c>
      <c r="BF297" s="185">
        <f>IF(N297="snížená",J297,0)</f>
        <v>0</v>
      </c>
      <c r="BG297" s="185">
        <f>IF(N297="zákl. přenesená",J297,0)</f>
        <v>0</v>
      </c>
      <c r="BH297" s="185">
        <f>IF(N297="sníž. přenesená",J297,0)</f>
        <v>0</v>
      </c>
      <c r="BI297" s="185">
        <f>IF(N297="nulová",J297,0)</f>
        <v>0</v>
      </c>
      <c r="BJ297" s="17" t="s">
        <v>79</v>
      </c>
      <c r="BK297" s="185">
        <f>ROUND(I297*H297,2)</f>
        <v>0</v>
      </c>
      <c r="BL297" s="17" t="s">
        <v>126</v>
      </c>
      <c r="BM297" s="184" t="s">
        <v>477</v>
      </c>
    </row>
    <row r="298" spans="1:65" s="2" customFormat="1" ht="11.25">
      <c r="A298" s="34"/>
      <c r="B298" s="35"/>
      <c r="C298" s="36"/>
      <c r="D298" s="186" t="s">
        <v>128</v>
      </c>
      <c r="E298" s="36"/>
      <c r="F298" s="187" t="s">
        <v>478</v>
      </c>
      <c r="G298" s="36"/>
      <c r="H298" s="36"/>
      <c r="I298" s="188"/>
      <c r="J298" s="36"/>
      <c r="K298" s="36"/>
      <c r="L298" s="39"/>
      <c r="M298" s="189"/>
      <c r="N298" s="190"/>
      <c r="O298" s="64"/>
      <c r="P298" s="64"/>
      <c r="Q298" s="64"/>
      <c r="R298" s="64"/>
      <c r="S298" s="64"/>
      <c r="T298" s="65"/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T298" s="17" t="s">
        <v>128</v>
      </c>
      <c r="AU298" s="17" t="s">
        <v>82</v>
      </c>
    </row>
    <row r="299" spans="1:65" s="2" customFormat="1" ht="11.25">
      <c r="A299" s="34"/>
      <c r="B299" s="35"/>
      <c r="C299" s="36"/>
      <c r="D299" s="191" t="s">
        <v>130</v>
      </c>
      <c r="E299" s="36"/>
      <c r="F299" s="192" t="s">
        <v>479</v>
      </c>
      <c r="G299" s="36"/>
      <c r="H299" s="36"/>
      <c r="I299" s="188"/>
      <c r="J299" s="36"/>
      <c r="K299" s="36"/>
      <c r="L299" s="39"/>
      <c r="M299" s="189"/>
      <c r="N299" s="190"/>
      <c r="O299" s="64"/>
      <c r="P299" s="64"/>
      <c r="Q299" s="64"/>
      <c r="R299" s="64"/>
      <c r="S299" s="64"/>
      <c r="T299" s="65"/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T299" s="17" t="s">
        <v>130</v>
      </c>
      <c r="AU299" s="17" t="s">
        <v>82</v>
      </c>
    </row>
    <row r="300" spans="1:65" s="13" customFormat="1" ht="11.25">
      <c r="B300" s="193"/>
      <c r="C300" s="194"/>
      <c r="D300" s="186" t="s">
        <v>132</v>
      </c>
      <c r="E300" s="195" t="s">
        <v>19</v>
      </c>
      <c r="F300" s="196" t="s">
        <v>480</v>
      </c>
      <c r="G300" s="194"/>
      <c r="H300" s="197">
        <v>2</v>
      </c>
      <c r="I300" s="198"/>
      <c r="J300" s="194"/>
      <c r="K300" s="194"/>
      <c r="L300" s="199"/>
      <c r="M300" s="200"/>
      <c r="N300" s="201"/>
      <c r="O300" s="201"/>
      <c r="P300" s="201"/>
      <c r="Q300" s="201"/>
      <c r="R300" s="201"/>
      <c r="S300" s="201"/>
      <c r="T300" s="202"/>
      <c r="AT300" s="203" t="s">
        <v>132</v>
      </c>
      <c r="AU300" s="203" t="s">
        <v>82</v>
      </c>
      <c r="AV300" s="13" t="s">
        <v>82</v>
      </c>
      <c r="AW300" s="13" t="s">
        <v>33</v>
      </c>
      <c r="AX300" s="13" t="s">
        <v>79</v>
      </c>
      <c r="AY300" s="203" t="s">
        <v>119</v>
      </c>
    </row>
    <row r="301" spans="1:65" s="2" customFormat="1" ht="16.5" customHeight="1">
      <c r="A301" s="34"/>
      <c r="B301" s="35"/>
      <c r="C301" s="173" t="s">
        <v>481</v>
      </c>
      <c r="D301" s="173" t="s">
        <v>121</v>
      </c>
      <c r="E301" s="174" t="s">
        <v>482</v>
      </c>
      <c r="F301" s="175" t="s">
        <v>483</v>
      </c>
      <c r="G301" s="176" t="s">
        <v>412</v>
      </c>
      <c r="H301" s="177">
        <v>19.399999999999999</v>
      </c>
      <c r="I301" s="178"/>
      <c r="J301" s="179">
        <f>ROUND(I301*H301,2)</f>
        <v>0</v>
      </c>
      <c r="K301" s="175" t="s">
        <v>125</v>
      </c>
      <c r="L301" s="39"/>
      <c r="M301" s="180" t="s">
        <v>19</v>
      </c>
      <c r="N301" s="181" t="s">
        <v>42</v>
      </c>
      <c r="O301" s="64"/>
      <c r="P301" s="182">
        <f>O301*H301</f>
        <v>0</v>
      </c>
      <c r="Q301" s="182">
        <v>0</v>
      </c>
      <c r="R301" s="182">
        <f>Q301*H301</f>
        <v>0</v>
      </c>
      <c r="S301" s="182">
        <v>0</v>
      </c>
      <c r="T301" s="183">
        <f>S301*H301</f>
        <v>0</v>
      </c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R301" s="184" t="s">
        <v>126</v>
      </c>
      <c r="AT301" s="184" t="s">
        <v>121</v>
      </c>
      <c r="AU301" s="184" t="s">
        <v>82</v>
      </c>
      <c r="AY301" s="17" t="s">
        <v>119</v>
      </c>
      <c r="BE301" s="185">
        <f>IF(N301="základní",J301,0)</f>
        <v>0</v>
      </c>
      <c r="BF301" s="185">
        <f>IF(N301="snížená",J301,0)</f>
        <v>0</v>
      </c>
      <c r="BG301" s="185">
        <f>IF(N301="zákl. přenesená",J301,0)</f>
        <v>0</v>
      </c>
      <c r="BH301" s="185">
        <f>IF(N301="sníž. přenesená",J301,0)</f>
        <v>0</v>
      </c>
      <c r="BI301" s="185">
        <f>IF(N301="nulová",J301,0)</f>
        <v>0</v>
      </c>
      <c r="BJ301" s="17" t="s">
        <v>79</v>
      </c>
      <c r="BK301" s="185">
        <f>ROUND(I301*H301,2)</f>
        <v>0</v>
      </c>
      <c r="BL301" s="17" t="s">
        <v>126</v>
      </c>
      <c r="BM301" s="184" t="s">
        <v>484</v>
      </c>
    </row>
    <row r="302" spans="1:65" s="2" customFormat="1" ht="11.25">
      <c r="A302" s="34"/>
      <c r="B302" s="35"/>
      <c r="C302" s="36"/>
      <c r="D302" s="186" t="s">
        <v>128</v>
      </c>
      <c r="E302" s="36"/>
      <c r="F302" s="187" t="s">
        <v>485</v>
      </c>
      <c r="G302" s="36"/>
      <c r="H302" s="36"/>
      <c r="I302" s="188"/>
      <c r="J302" s="36"/>
      <c r="K302" s="36"/>
      <c r="L302" s="39"/>
      <c r="M302" s="189"/>
      <c r="N302" s="190"/>
      <c r="O302" s="64"/>
      <c r="P302" s="64"/>
      <c r="Q302" s="64"/>
      <c r="R302" s="64"/>
      <c r="S302" s="64"/>
      <c r="T302" s="65"/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T302" s="17" t="s">
        <v>128</v>
      </c>
      <c r="AU302" s="17" t="s">
        <v>82</v>
      </c>
    </row>
    <row r="303" spans="1:65" s="2" customFormat="1" ht="11.25">
      <c r="A303" s="34"/>
      <c r="B303" s="35"/>
      <c r="C303" s="36"/>
      <c r="D303" s="191" t="s">
        <v>130</v>
      </c>
      <c r="E303" s="36"/>
      <c r="F303" s="192" t="s">
        <v>486</v>
      </c>
      <c r="G303" s="36"/>
      <c r="H303" s="36"/>
      <c r="I303" s="188"/>
      <c r="J303" s="36"/>
      <c r="K303" s="36"/>
      <c r="L303" s="39"/>
      <c r="M303" s="189"/>
      <c r="N303" s="190"/>
      <c r="O303" s="64"/>
      <c r="P303" s="64"/>
      <c r="Q303" s="64"/>
      <c r="R303" s="64"/>
      <c r="S303" s="64"/>
      <c r="T303" s="65"/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T303" s="17" t="s">
        <v>130</v>
      </c>
      <c r="AU303" s="17" t="s">
        <v>82</v>
      </c>
    </row>
    <row r="304" spans="1:65" s="13" customFormat="1" ht="11.25">
      <c r="B304" s="193"/>
      <c r="C304" s="194"/>
      <c r="D304" s="186" t="s">
        <v>132</v>
      </c>
      <c r="E304" s="195" t="s">
        <v>19</v>
      </c>
      <c r="F304" s="196" t="s">
        <v>416</v>
      </c>
      <c r="G304" s="194"/>
      <c r="H304" s="197">
        <v>19.399999999999999</v>
      </c>
      <c r="I304" s="198"/>
      <c r="J304" s="194"/>
      <c r="K304" s="194"/>
      <c r="L304" s="199"/>
      <c r="M304" s="200"/>
      <c r="N304" s="201"/>
      <c r="O304" s="201"/>
      <c r="P304" s="201"/>
      <c r="Q304" s="201"/>
      <c r="R304" s="201"/>
      <c r="S304" s="201"/>
      <c r="T304" s="202"/>
      <c r="AT304" s="203" t="s">
        <v>132</v>
      </c>
      <c r="AU304" s="203" t="s">
        <v>82</v>
      </c>
      <c r="AV304" s="13" t="s">
        <v>82</v>
      </c>
      <c r="AW304" s="13" t="s">
        <v>33</v>
      </c>
      <c r="AX304" s="13" t="s">
        <v>79</v>
      </c>
      <c r="AY304" s="203" t="s">
        <v>119</v>
      </c>
    </row>
    <row r="305" spans="1:65" s="2" customFormat="1" ht="16.5" customHeight="1">
      <c r="A305" s="34"/>
      <c r="B305" s="35"/>
      <c r="C305" s="173" t="s">
        <v>487</v>
      </c>
      <c r="D305" s="173" t="s">
        <v>121</v>
      </c>
      <c r="E305" s="174" t="s">
        <v>488</v>
      </c>
      <c r="F305" s="175" t="s">
        <v>489</v>
      </c>
      <c r="G305" s="176" t="s">
        <v>157</v>
      </c>
      <c r="H305" s="177">
        <v>10</v>
      </c>
      <c r="I305" s="178"/>
      <c r="J305" s="179">
        <f>ROUND(I305*H305,2)</f>
        <v>0</v>
      </c>
      <c r="K305" s="175" t="s">
        <v>125</v>
      </c>
      <c r="L305" s="39"/>
      <c r="M305" s="180" t="s">
        <v>19</v>
      </c>
      <c r="N305" s="181" t="s">
        <v>42</v>
      </c>
      <c r="O305" s="64"/>
      <c r="P305" s="182">
        <f>O305*H305</f>
        <v>0</v>
      </c>
      <c r="Q305" s="182">
        <v>0</v>
      </c>
      <c r="R305" s="182">
        <f>Q305*H305</f>
        <v>0</v>
      </c>
      <c r="S305" s="182">
        <v>2.5</v>
      </c>
      <c r="T305" s="183">
        <f>S305*H305</f>
        <v>25</v>
      </c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R305" s="184" t="s">
        <v>126</v>
      </c>
      <c r="AT305" s="184" t="s">
        <v>121</v>
      </c>
      <c r="AU305" s="184" t="s">
        <v>82</v>
      </c>
      <c r="AY305" s="17" t="s">
        <v>119</v>
      </c>
      <c r="BE305" s="185">
        <f>IF(N305="základní",J305,0)</f>
        <v>0</v>
      </c>
      <c r="BF305" s="185">
        <f>IF(N305="snížená",J305,0)</f>
        <v>0</v>
      </c>
      <c r="BG305" s="185">
        <f>IF(N305="zákl. přenesená",J305,0)</f>
        <v>0</v>
      </c>
      <c r="BH305" s="185">
        <f>IF(N305="sníž. přenesená",J305,0)</f>
        <v>0</v>
      </c>
      <c r="BI305" s="185">
        <f>IF(N305="nulová",J305,0)</f>
        <v>0</v>
      </c>
      <c r="BJ305" s="17" t="s">
        <v>79</v>
      </c>
      <c r="BK305" s="185">
        <f>ROUND(I305*H305,2)</f>
        <v>0</v>
      </c>
      <c r="BL305" s="17" t="s">
        <v>126</v>
      </c>
      <c r="BM305" s="184" t="s">
        <v>490</v>
      </c>
    </row>
    <row r="306" spans="1:65" s="2" customFormat="1" ht="11.25">
      <c r="A306" s="34"/>
      <c r="B306" s="35"/>
      <c r="C306" s="36"/>
      <c r="D306" s="186" t="s">
        <v>128</v>
      </c>
      <c r="E306" s="36"/>
      <c r="F306" s="187" t="s">
        <v>491</v>
      </c>
      <c r="G306" s="36"/>
      <c r="H306" s="36"/>
      <c r="I306" s="188"/>
      <c r="J306" s="36"/>
      <c r="K306" s="36"/>
      <c r="L306" s="39"/>
      <c r="M306" s="189"/>
      <c r="N306" s="190"/>
      <c r="O306" s="64"/>
      <c r="P306" s="64"/>
      <c r="Q306" s="64"/>
      <c r="R306" s="64"/>
      <c r="S306" s="64"/>
      <c r="T306" s="65"/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T306" s="17" t="s">
        <v>128</v>
      </c>
      <c r="AU306" s="17" t="s">
        <v>82</v>
      </c>
    </row>
    <row r="307" spans="1:65" s="2" customFormat="1" ht="11.25">
      <c r="A307" s="34"/>
      <c r="B307" s="35"/>
      <c r="C307" s="36"/>
      <c r="D307" s="191" t="s">
        <v>130</v>
      </c>
      <c r="E307" s="36"/>
      <c r="F307" s="192" t="s">
        <v>492</v>
      </c>
      <c r="G307" s="36"/>
      <c r="H307" s="36"/>
      <c r="I307" s="188"/>
      <c r="J307" s="36"/>
      <c r="K307" s="36"/>
      <c r="L307" s="39"/>
      <c r="M307" s="189"/>
      <c r="N307" s="190"/>
      <c r="O307" s="64"/>
      <c r="P307" s="64"/>
      <c r="Q307" s="64"/>
      <c r="R307" s="64"/>
      <c r="S307" s="64"/>
      <c r="T307" s="65"/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T307" s="17" t="s">
        <v>130</v>
      </c>
      <c r="AU307" s="17" t="s">
        <v>82</v>
      </c>
    </row>
    <row r="308" spans="1:65" s="13" customFormat="1" ht="11.25">
      <c r="B308" s="193"/>
      <c r="C308" s="194"/>
      <c r="D308" s="186" t="s">
        <v>132</v>
      </c>
      <c r="E308" s="195" t="s">
        <v>19</v>
      </c>
      <c r="F308" s="196" t="s">
        <v>493</v>
      </c>
      <c r="G308" s="194"/>
      <c r="H308" s="197">
        <v>10</v>
      </c>
      <c r="I308" s="198"/>
      <c r="J308" s="194"/>
      <c r="K308" s="194"/>
      <c r="L308" s="199"/>
      <c r="M308" s="200"/>
      <c r="N308" s="201"/>
      <c r="O308" s="201"/>
      <c r="P308" s="201"/>
      <c r="Q308" s="201"/>
      <c r="R308" s="201"/>
      <c r="S308" s="201"/>
      <c r="T308" s="202"/>
      <c r="AT308" s="203" t="s">
        <v>132</v>
      </c>
      <c r="AU308" s="203" t="s">
        <v>82</v>
      </c>
      <c r="AV308" s="13" t="s">
        <v>82</v>
      </c>
      <c r="AW308" s="13" t="s">
        <v>33</v>
      </c>
      <c r="AX308" s="13" t="s">
        <v>79</v>
      </c>
      <c r="AY308" s="203" t="s">
        <v>119</v>
      </c>
    </row>
    <row r="309" spans="1:65" s="2" customFormat="1" ht="16.5" customHeight="1">
      <c r="A309" s="34"/>
      <c r="B309" s="35"/>
      <c r="C309" s="173" t="s">
        <v>494</v>
      </c>
      <c r="D309" s="173" t="s">
        <v>121</v>
      </c>
      <c r="E309" s="174" t="s">
        <v>495</v>
      </c>
      <c r="F309" s="175" t="s">
        <v>496</v>
      </c>
      <c r="G309" s="176" t="s">
        <v>428</v>
      </c>
      <c r="H309" s="177">
        <v>2</v>
      </c>
      <c r="I309" s="178"/>
      <c r="J309" s="179">
        <f>ROUND(I309*H309,2)</f>
        <v>0</v>
      </c>
      <c r="K309" s="175" t="s">
        <v>125</v>
      </c>
      <c r="L309" s="39"/>
      <c r="M309" s="180" t="s">
        <v>19</v>
      </c>
      <c r="N309" s="181" t="s">
        <v>42</v>
      </c>
      <c r="O309" s="64"/>
      <c r="P309" s="182">
        <f>O309*H309</f>
        <v>0</v>
      </c>
      <c r="Q309" s="182">
        <v>0</v>
      </c>
      <c r="R309" s="182">
        <f>Q309*H309</f>
        <v>0</v>
      </c>
      <c r="S309" s="182">
        <v>2.0999999999999999E-3</v>
      </c>
      <c r="T309" s="183">
        <f>S309*H309</f>
        <v>4.1999999999999997E-3</v>
      </c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R309" s="184" t="s">
        <v>126</v>
      </c>
      <c r="AT309" s="184" t="s">
        <v>121</v>
      </c>
      <c r="AU309" s="184" t="s">
        <v>82</v>
      </c>
      <c r="AY309" s="17" t="s">
        <v>119</v>
      </c>
      <c r="BE309" s="185">
        <f>IF(N309="základní",J309,0)</f>
        <v>0</v>
      </c>
      <c r="BF309" s="185">
        <f>IF(N309="snížená",J309,0)</f>
        <v>0</v>
      </c>
      <c r="BG309" s="185">
        <f>IF(N309="zákl. přenesená",J309,0)</f>
        <v>0</v>
      </c>
      <c r="BH309" s="185">
        <f>IF(N309="sníž. přenesená",J309,0)</f>
        <v>0</v>
      </c>
      <c r="BI309" s="185">
        <f>IF(N309="nulová",J309,0)</f>
        <v>0</v>
      </c>
      <c r="BJ309" s="17" t="s">
        <v>79</v>
      </c>
      <c r="BK309" s="185">
        <f>ROUND(I309*H309,2)</f>
        <v>0</v>
      </c>
      <c r="BL309" s="17" t="s">
        <v>126</v>
      </c>
      <c r="BM309" s="184" t="s">
        <v>497</v>
      </c>
    </row>
    <row r="310" spans="1:65" s="2" customFormat="1" ht="19.5">
      <c r="A310" s="34"/>
      <c r="B310" s="35"/>
      <c r="C310" s="36"/>
      <c r="D310" s="186" t="s">
        <v>128</v>
      </c>
      <c r="E310" s="36"/>
      <c r="F310" s="187" t="s">
        <v>498</v>
      </c>
      <c r="G310" s="36"/>
      <c r="H310" s="36"/>
      <c r="I310" s="188"/>
      <c r="J310" s="36"/>
      <c r="K310" s="36"/>
      <c r="L310" s="39"/>
      <c r="M310" s="189"/>
      <c r="N310" s="190"/>
      <c r="O310" s="64"/>
      <c r="P310" s="64"/>
      <c r="Q310" s="64"/>
      <c r="R310" s="64"/>
      <c r="S310" s="64"/>
      <c r="T310" s="65"/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T310" s="17" t="s">
        <v>128</v>
      </c>
      <c r="AU310" s="17" t="s">
        <v>82</v>
      </c>
    </row>
    <row r="311" spans="1:65" s="2" customFormat="1" ht="11.25">
      <c r="A311" s="34"/>
      <c r="B311" s="35"/>
      <c r="C311" s="36"/>
      <c r="D311" s="191" t="s">
        <v>130</v>
      </c>
      <c r="E311" s="36"/>
      <c r="F311" s="192" t="s">
        <v>499</v>
      </c>
      <c r="G311" s="36"/>
      <c r="H311" s="36"/>
      <c r="I311" s="188"/>
      <c r="J311" s="36"/>
      <c r="K311" s="36"/>
      <c r="L311" s="39"/>
      <c r="M311" s="189"/>
      <c r="N311" s="190"/>
      <c r="O311" s="64"/>
      <c r="P311" s="64"/>
      <c r="Q311" s="64"/>
      <c r="R311" s="64"/>
      <c r="S311" s="64"/>
      <c r="T311" s="65"/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T311" s="17" t="s">
        <v>130</v>
      </c>
      <c r="AU311" s="17" t="s">
        <v>82</v>
      </c>
    </row>
    <row r="312" spans="1:65" s="13" customFormat="1" ht="11.25">
      <c r="B312" s="193"/>
      <c r="C312" s="194"/>
      <c r="D312" s="186" t="s">
        <v>132</v>
      </c>
      <c r="E312" s="195" t="s">
        <v>19</v>
      </c>
      <c r="F312" s="196" t="s">
        <v>480</v>
      </c>
      <c r="G312" s="194"/>
      <c r="H312" s="197">
        <v>2</v>
      </c>
      <c r="I312" s="198"/>
      <c r="J312" s="194"/>
      <c r="K312" s="194"/>
      <c r="L312" s="199"/>
      <c r="M312" s="200"/>
      <c r="N312" s="201"/>
      <c r="O312" s="201"/>
      <c r="P312" s="201"/>
      <c r="Q312" s="201"/>
      <c r="R312" s="201"/>
      <c r="S312" s="201"/>
      <c r="T312" s="202"/>
      <c r="AT312" s="203" t="s">
        <v>132</v>
      </c>
      <c r="AU312" s="203" t="s">
        <v>82</v>
      </c>
      <c r="AV312" s="13" t="s">
        <v>82</v>
      </c>
      <c r="AW312" s="13" t="s">
        <v>33</v>
      </c>
      <c r="AX312" s="13" t="s">
        <v>79</v>
      </c>
      <c r="AY312" s="203" t="s">
        <v>119</v>
      </c>
    </row>
    <row r="313" spans="1:65" s="12" customFormat="1" ht="22.9" customHeight="1">
      <c r="B313" s="157"/>
      <c r="C313" s="158"/>
      <c r="D313" s="159" t="s">
        <v>70</v>
      </c>
      <c r="E313" s="171" t="s">
        <v>500</v>
      </c>
      <c r="F313" s="171" t="s">
        <v>501</v>
      </c>
      <c r="G313" s="158"/>
      <c r="H313" s="158"/>
      <c r="I313" s="161"/>
      <c r="J313" s="172">
        <f>BK313</f>
        <v>0</v>
      </c>
      <c r="K313" s="158"/>
      <c r="L313" s="163"/>
      <c r="M313" s="164"/>
      <c r="N313" s="165"/>
      <c r="O313" s="165"/>
      <c r="P313" s="166">
        <f>SUM(P314:P339)</f>
        <v>0</v>
      </c>
      <c r="Q313" s="165"/>
      <c r="R313" s="166">
        <f>SUM(R314:R339)</f>
        <v>0</v>
      </c>
      <c r="S313" s="165"/>
      <c r="T313" s="167">
        <f>SUM(T314:T339)</f>
        <v>0</v>
      </c>
      <c r="AR313" s="168" t="s">
        <v>79</v>
      </c>
      <c r="AT313" s="169" t="s">
        <v>70</v>
      </c>
      <c r="AU313" s="169" t="s">
        <v>79</v>
      </c>
      <c r="AY313" s="168" t="s">
        <v>119</v>
      </c>
      <c r="BK313" s="170">
        <f>SUM(BK314:BK339)</f>
        <v>0</v>
      </c>
    </row>
    <row r="314" spans="1:65" s="2" customFormat="1" ht="16.5" customHeight="1">
      <c r="A314" s="34"/>
      <c r="B314" s="35"/>
      <c r="C314" s="173" t="s">
        <v>502</v>
      </c>
      <c r="D314" s="173" t="s">
        <v>121</v>
      </c>
      <c r="E314" s="174" t="s">
        <v>503</v>
      </c>
      <c r="F314" s="175" t="s">
        <v>504</v>
      </c>
      <c r="G314" s="176" t="s">
        <v>217</v>
      </c>
      <c r="H314" s="177">
        <v>25.96</v>
      </c>
      <c r="I314" s="178"/>
      <c r="J314" s="179">
        <f>ROUND(I314*H314,2)</f>
        <v>0</v>
      </c>
      <c r="K314" s="175" t="s">
        <v>125</v>
      </c>
      <c r="L314" s="39"/>
      <c r="M314" s="180" t="s">
        <v>19</v>
      </c>
      <c r="N314" s="181" t="s">
        <v>42</v>
      </c>
      <c r="O314" s="64"/>
      <c r="P314" s="182">
        <f>O314*H314</f>
        <v>0</v>
      </c>
      <c r="Q314" s="182">
        <v>0</v>
      </c>
      <c r="R314" s="182">
        <f>Q314*H314</f>
        <v>0</v>
      </c>
      <c r="S314" s="182">
        <v>0</v>
      </c>
      <c r="T314" s="183">
        <f>S314*H314</f>
        <v>0</v>
      </c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R314" s="184" t="s">
        <v>126</v>
      </c>
      <c r="AT314" s="184" t="s">
        <v>121</v>
      </c>
      <c r="AU314" s="184" t="s">
        <v>82</v>
      </c>
      <c r="AY314" s="17" t="s">
        <v>119</v>
      </c>
      <c r="BE314" s="185">
        <f>IF(N314="základní",J314,0)</f>
        <v>0</v>
      </c>
      <c r="BF314" s="185">
        <f>IF(N314="snížená",J314,0)</f>
        <v>0</v>
      </c>
      <c r="BG314" s="185">
        <f>IF(N314="zákl. přenesená",J314,0)</f>
        <v>0</v>
      </c>
      <c r="BH314" s="185">
        <f>IF(N314="sníž. přenesená",J314,0)</f>
        <v>0</v>
      </c>
      <c r="BI314" s="185">
        <f>IF(N314="nulová",J314,0)</f>
        <v>0</v>
      </c>
      <c r="BJ314" s="17" t="s">
        <v>79</v>
      </c>
      <c r="BK314" s="185">
        <f>ROUND(I314*H314,2)</f>
        <v>0</v>
      </c>
      <c r="BL314" s="17" t="s">
        <v>126</v>
      </c>
      <c r="BM314" s="184" t="s">
        <v>505</v>
      </c>
    </row>
    <row r="315" spans="1:65" s="2" customFormat="1" ht="11.25">
      <c r="A315" s="34"/>
      <c r="B315" s="35"/>
      <c r="C315" s="36"/>
      <c r="D315" s="186" t="s">
        <v>128</v>
      </c>
      <c r="E315" s="36"/>
      <c r="F315" s="187" t="s">
        <v>506</v>
      </c>
      <c r="G315" s="36"/>
      <c r="H315" s="36"/>
      <c r="I315" s="188"/>
      <c r="J315" s="36"/>
      <c r="K315" s="36"/>
      <c r="L315" s="39"/>
      <c r="M315" s="189"/>
      <c r="N315" s="190"/>
      <c r="O315" s="64"/>
      <c r="P315" s="64"/>
      <c r="Q315" s="64"/>
      <c r="R315" s="64"/>
      <c r="S315" s="64"/>
      <c r="T315" s="65"/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T315" s="17" t="s">
        <v>128</v>
      </c>
      <c r="AU315" s="17" t="s">
        <v>82</v>
      </c>
    </row>
    <row r="316" spans="1:65" s="2" customFormat="1" ht="11.25">
      <c r="A316" s="34"/>
      <c r="B316" s="35"/>
      <c r="C316" s="36"/>
      <c r="D316" s="191" t="s">
        <v>130</v>
      </c>
      <c r="E316" s="36"/>
      <c r="F316" s="192" t="s">
        <v>507</v>
      </c>
      <c r="G316" s="36"/>
      <c r="H316" s="36"/>
      <c r="I316" s="188"/>
      <c r="J316" s="36"/>
      <c r="K316" s="36"/>
      <c r="L316" s="39"/>
      <c r="M316" s="189"/>
      <c r="N316" s="190"/>
      <c r="O316" s="64"/>
      <c r="P316" s="64"/>
      <c r="Q316" s="64"/>
      <c r="R316" s="64"/>
      <c r="S316" s="64"/>
      <c r="T316" s="65"/>
      <c r="U316" s="34"/>
      <c r="V316" s="34"/>
      <c r="W316" s="34"/>
      <c r="X316" s="34"/>
      <c r="Y316" s="34"/>
      <c r="Z316" s="34"/>
      <c r="AA316" s="34"/>
      <c r="AB316" s="34"/>
      <c r="AC316" s="34"/>
      <c r="AD316" s="34"/>
      <c r="AE316" s="34"/>
      <c r="AT316" s="17" t="s">
        <v>130</v>
      </c>
      <c r="AU316" s="17" t="s">
        <v>82</v>
      </c>
    </row>
    <row r="317" spans="1:65" s="13" customFormat="1" ht="11.25">
      <c r="B317" s="193"/>
      <c r="C317" s="194"/>
      <c r="D317" s="186" t="s">
        <v>132</v>
      </c>
      <c r="E317" s="195" t="s">
        <v>19</v>
      </c>
      <c r="F317" s="196" t="s">
        <v>508</v>
      </c>
      <c r="G317" s="194"/>
      <c r="H317" s="197">
        <v>0.96</v>
      </c>
      <c r="I317" s="198"/>
      <c r="J317" s="194"/>
      <c r="K317" s="194"/>
      <c r="L317" s="199"/>
      <c r="M317" s="200"/>
      <c r="N317" s="201"/>
      <c r="O317" s="201"/>
      <c r="P317" s="201"/>
      <c r="Q317" s="201"/>
      <c r="R317" s="201"/>
      <c r="S317" s="201"/>
      <c r="T317" s="202"/>
      <c r="AT317" s="203" t="s">
        <v>132</v>
      </c>
      <c r="AU317" s="203" t="s">
        <v>82</v>
      </c>
      <c r="AV317" s="13" t="s">
        <v>82</v>
      </c>
      <c r="AW317" s="13" t="s">
        <v>33</v>
      </c>
      <c r="AX317" s="13" t="s">
        <v>71</v>
      </c>
      <c r="AY317" s="203" t="s">
        <v>119</v>
      </c>
    </row>
    <row r="318" spans="1:65" s="13" customFormat="1" ht="11.25">
      <c r="B318" s="193"/>
      <c r="C318" s="194"/>
      <c r="D318" s="186" t="s">
        <v>132</v>
      </c>
      <c r="E318" s="195" t="s">
        <v>19</v>
      </c>
      <c r="F318" s="196" t="s">
        <v>509</v>
      </c>
      <c r="G318" s="194"/>
      <c r="H318" s="197">
        <v>25</v>
      </c>
      <c r="I318" s="198"/>
      <c r="J318" s="194"/>
      <c r="K318" s="194"/>
      <c r="L318" s="199"/>
      <c r="M318" s="200"/>
      <c r="N318" s="201"/>
      <c r="O318" s="201"/>
      <c r="P318" s="201"/>
      <c r="Q318" s="201"/>
      <c r="R318" s="201"/>
      <c r="S318" s="201"/>
      <c r="T318" s="202"/>
      <c r="AT318" s="203" t="s">
        <v>132</v>
      </c>
      <c r="AU318" s="203" t="s">
        <v>82</v>
      </c>
      <c r="AV318" s="13" t="s">
        <v>82</v>
      </c>
      <c r="AW318" s="13" t="s">
        <v>33</v>
      </c>
      <c r="AX318" s="13" t="s">
        <v>71</v>
      </c>
      <c r="AY318" s="203" t="s">
        <v>119</v>
      </c>
    </row>
    <row r="319" spans="1:65" s="2" customFormat="1" ht="16.5" customHeight="1">
      <c r="A319" s="34"/>
      <c r="B319" s="35"/>
      <c r="C319" s="173" t="s">
        <v>510</v>
      </c>
      <c r="D319" s="173" t="s">
        <v>121</v>
      </c>
      <c r="E319" s="174" t="s">
        <v>511</v>
      </c>
      <c r="F319" s="175" t="s">
        <v>512</v>
      </c>
      <c r="G319" s="176" t="s">
        <v>217</v>
      </c>
      <c r="H319" s="177">
        <v>233.64</v>
      </c>
      <c r="I319" s="178"/>
      <c r="J319" s="179">
        <f>ROUND(I319*H319,2)</f>
        <v>0</v>
      </c>
      <c r="K319" s="175" t="s">
        <v>125</v>
      </c>
      <c r="L319" s="39"/>
      <c r="M319" s="180" t="s">
        <v>19</v>
      </c>
      <c r="N319" s="181" t="s">
        <v>42</v>
      </c>
      <c r="O319" s="64"/>
      <c r="P319" s="182">
        <f>O319*H319</f>
        <v>0</v>
      </c>
      <c r="Q319" s="182">
        <v>0</v>
      </c>
      <c r="R319" s="182">
        <f>Q319*H319</f>
        <v>0</v>
      </c>
      <c r="S319" s="182">
        <v>0</v>
      </c>
      <c r="T319" s="183">
        <f>S319*H319</f>
        <v>0</v>
      </c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R319" s="184" t="s">
        <v>126</v>
      </c>
      <c r="AT319" s="184" t="s">
        <v>121</v>
      </c>
      <c r="AU319" s="184" t="s">
        <v>82</v>
      </c>
      <c r="AY319" s="17" t="s">
        <v>119</v>
      </c>
      <c r="BE319" s="185">
        <f>IF(N319="základní",J319,0)</f>
        <v>0</v>
      </c>
      <c r="BF319" s="185">
        <f>IF(N319="snížená",J319,0)</f>
        <v>0</v>
      </c>
      <c r="BG319" s="185">
        <f>IF(N319="zákl. přenesená",J319,0)</f>
        <v>0</v>
      </c>
      <c r="BH319" s="185">
        <f>IF(N319="sníž. přenesená",J319,0)</f>
        <v>0</v>
      </c>
      <c r="BI319" s="185">
        <f>IF(N319="nulová",J319,0)</f>
        <v>0</v>
      </c>
      <c r="BJ319" s="17" t="s">
        <v>79</v>
      </c>
      <c r="BK319" s="185">
        <f>ROUND(I319*H319,2)</f>
        <v>0</v>
      </c>
      <c r="BL319" s="17" t="s">
        <v>126</v>
      </c>
      <c r="BM319" s="184" t="s">
        <v>513</v>
      </c>
    </row>
    <row r="320" spans="1:65" s="2" customFormat="1" ht="19.5">
      <c r="A320" s="34"/>
      <c r="B320" s="35"/>
      <c r="C320" s="36"/>
      <c r="D320" s="186" t="s">
        <v>128</v>
      </c>
      <c r="E320" s="36"/>
      <c r="F320" s="187" t="s">
        <v>514</v>
      </c>
      <c r="G320" s="36"/>
      <c r="H320" s="36"/>
      <c r="I320" s="188"/>
      <c r="J320" s="36"/>
      <c r="K320" s="36"/>
      <c r="L320" s="39"/>
      <c r="M320" s="189"/>
      <c r="N320" s="190"/>
      <c r="O320" s="64"/>
      <c r="P320" s="64"/>
      <c r="Q320" s="64"/>
      <c r="R320" s="64"/>
      <c r="S320" s="64"/>
      <c r="T320" s="65"/>
      <c r="U320" s="34"/>
      <c r="V320" s="34"/>
      <c r="W320" s="34"/>
      <c r="X320" s="34"/>
      <c r="Y320" s="34"/>
      <c r="Z320" s="34"/>
      <c r="AA320" s="34"/>
      <c r="AB320" s="34"/>
      <c r="AC320" s="34"/>
      <c r="AD320" s="34"/>
      <c r="AE320" s="34"/>
      <c r="AT320" s="17" t="s">
        <v>128</v>
      </c>
      <c r="AU320" s="17" t="s">
        <v>82</v>
      </c>
    </row>
    <row r="321" spans="1:65" s="2" customFormat="1" ht="11.25">
      <c r="A321" s="34"/>
      <c r="B321" s="35"/>
      <c r="C321" s="36"/>
      <c r="D321" s="191" t="s">
        <v>130</v>
      </c>
      <c r="E321" s="36"/>
      <c r="F321" s="192" t="s">
        <v>515</v>
      </c>
      <c r="G321" s="36"/>
      <c r="H321" s="36"/>
      <c r="I321" s="188"/>
      <c r="J321" s="36"/>
      <c r="K321" s="36"/>
      <c r="L321" s="39"/>
      <c r="M321" s="189"/>
      <c r="N321" s="190"/>
      <c r="O321" s="64"/>
      <c r="P321" s="64"/>
      <c r="Q321" s="64"/>
      <c r="R321" s="64"/>
      <c r="S321" s="64"/>
      <c r="T321" s="65"/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T321" s="17" t="s">
        <v>130</v>
      </c>
      <c r="AU321" s="17" t="s">
        <v>82</v>
      </c>
    </row>
    <row r="322" spans="1:65" s="13" customFormat="1" ht="11.25">
      <c r="B322" s="193"/>
      <c r="C322" s="194"/>
      <c r="D322" s="186" t="s">
        <v>132</v>
      </c>
      <c r="E322" s="195" t="s">
        <v>19</v>
      </c>
      <c r="F322" s="196" t="s">
        <v>516</v>
      </c>
      <c r="G322" s="194"/>
      <c r="H322" s="197">
        <v>233.64</v>
      </c>
      <c r="I322" s="198"/>
      <c r="J322" s="194"/>
      <c r="K322" s="194"/>
      <c r="L322" s="199"/>
      <c r="M322" s="200"/>
      <c r="N322" s="201"/>
      <c r="O322" s="201"/>
      <c r="P322" s="201"/>
      <c r="Q322" s="201"/>
      <c r="R322" s="201"/>
      <c r="S322" s="201"/>
      <c r="T322" s="202"/>
      <c r="AT322" s="203" t="s">
        <v>132</v>
      </c>
      <c r="AU322" s="203" t="s">
        <v>82</v>
      </c>
      <c r="AV322" s="13" t="s">
        <v>82</v>
      </c>
      <c r="AW322" s="13" t="s">
        <v>33</v>
      </c>
      <c r="AX322" s="13" t="s">
        <v>79</v>
      </c>
      <c r="AY322" s="203" t="s">
        <v>119</v>
      </c>
    </row>
    <row r="323" spans="1:65" s="2" customFormat="1" ht="24.2" customHeight="1">
      <c r="A323" s="34"/>
      <c r="B323" s="35"/>
      <c r="C323" s="173" t="s">
        <v>517</v>
      </c>
      <c r="D323" s="173" t="s">
        <v>121</v>
      </c>
      <c r="E323" s="174" t="s">
        <v>518</v>
      </c>
      <c r="F323" s="175" t="s">
        <v>519</v>
      </c>
      <c r="G323" s="176" t="s">
        <v>217</v>
      </c>
      <c r="H323" s="177">
        <v>25.96</v>
      </c>
      <c r="I323" s="178"/>
      <c r="J323" s="179">
        <f>ROUND(I323*H323,2)</f>
        <v>0</v>
      </c>
      <c r="K323" s="175" t="s">
        <v>125</v>
      </c>
      <c r="L323" s="39"/>
      <c r="M323" s="180" t="s">
        <v>19</v>
      </c>
      <c r="N323" s="181" t="s">
        <v>42</v>
      </c>
      <c r="O323" s="64"/>
      <c r="P323" s="182">
        <f>O323*H323</f>
        <v>0</v>
      </c>
      <c r="Q323" s="182">
        <v>0</v>
      </c>
      <c r="R323" s="182">
        <f>Q323*H323</f>
        <v>0</v>
      </c>
      <c r="S323" s="182">
        <v>0</v>
      </c>
      <c r="T323" s="183">
        <f>S323*H323</f>
        <v>0</v>
      </c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R323" s="184" t="s">
        <v>126</v>
      </c>
      <c r="AT323" s="184" t="s">
        <v>121</v>
      </c>
      <c r="AU323" s="184" t="s">
        <v>82</v>
      </c>
      <c r="AY323" s="17" t="s">
        <v>119</v>
      </c>
      <c r="BE323" s="185">
        <f>IF(N323="základní",J323,0)</f>
        <v>0</v>
      </c>
      <c r="BF323" s="185">
        <f>IF(N323="snížená",J323,0)</f>
        <v>0</v>
      </c>
      <c r="BG323" s="185">
        <f>IF(N323="zákl. přenesená",J323,0)</f>
        <v>0</v>
      </c>
      <c r="BH323" s="185">
        <f>IF(N323="sníž. přenesená",J323,0)</f>
        <v>0</v>
      </c>
      <c r="BI323" s="185">
        <f>IF(N323="nulová",J323,0)</f>
        <v>0</v>
      </c>
      <c r="BJ323" s="17" t="s">
        <v>79</v>
      </c>
      <c r="BK323" s="185">
        <f>ROUND(I323*H323,2)</f>
        <v>0</v>
      </c>
      <c r="BL323" s="17" t="s">
        <v>126</v>
      </c>
      <c r="BM323" s="184" t="s">
        <v>520</v>
      </c>
    </row>
    <row r="324" spans="1:65" s="2" customFormat="1" ht="19.5">
      <c r="A324" s="34"/>
      <c r="B324" s="35"/>
      <c r="C324" s="36"/>
      <c r="D324" s="186" t="s">
        <v>128</v>
      </c>
      <c r="E324" s="36"/>
      <c r="F324" s="187" t="s">
        <v>521</v>
      </c>
      <c r="G324" s="36"/>
      <c r="H324" s="36"/>
      <c r="I324" s="188"/>
      <c r="J324" s="36"/>
      <c r="K324" s="36"/>
      <c r="L324" s="39"/>
      <c r="M324" s="189"/>
      <c r="N324" s="190"/>
      <c r="O324" s="64"/>
      <c r="P324" s="64"/>
      <c r="Q324" s="64"/>
      <c r="R324" s="64"/>
      <c r="S324" s="64"/>
      <c r="T324" s="65"/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  <c r="AT324" s="17" t="s">
        <v>128</v>
      </c>
      <c r="AU324" s="17" t="s">
        <v>82</v>
      </c>
    </row>
    <row r="325" spans="1:65" s="2" customFormat="1" ht="11.25">
      <c r="A325" s="34"/>
      <c r="B325" s="35"/>
      <c r="C325" s="36"/>
      <c r="D325" s="191" t="s">
        <v>130</v>
      </c>
      <c r="E325" s="36"/>
      <c r="F325" s="192" t="s">
        <v>522</v>
      </c>
      <c r="G325" s="36"/>
      <c r="H325" s="36"/>
      <c r="I325" s="188"/>
      <c r="J325" s="36"/>
      <c r="K325" s="36"/>
      <c r="L325" s="39"/>
      <c r="M325" s="189"/>
      <c r="N325" s="190"/>
      <c r="O325" s="64"/>
      <c r="P325" s="64"/>
      <c r="Q325" s="64"/>
      <c r="R325" s="64"/>
      <c r="S325" s="64"/>
      <c r="T325" s="65"/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T325" s="17" t="s">
        <v>130</v>
      </c>
      <c r="AU325" s="17" t="s">
        <v>82</v>
      </c>
    </row>
    <row r="326" spans="1:65" s="13" customFormat="1" ht="11.25">
      <c r="B326" s="193"/>
      <c r="C326" s="194"/>
      <c r="D326" s="186" t="s">
        <v>132</v>
      </c>
      <c r="E326" s="195" t="s">
        <v>19</v>
      </c>
      <c r="F326" s="196" t="s">
        <v>508</v>
      </c>
      <c r="G326" s="194"/>
      <c r="H326" s="197">
        <v>0.96</v>
      </c>
      <c r="I326" s="198"/>
      <c r="J326" s="194"/>
      <c r="K326" s="194"/>
      <c r="L326" s="199"/>
      <c r="M326" s="200"/>
      <c r="N326" s="201"/>
      <c r="O326" s="201"/>
      <c r="P326" s="201"/>
      <c r="Q326" s="201"/>
      <c r="R326" s="201"/>
      <c r="S326" s="201"/>
      <c r="T326" s="202"/>
      <c r="AT326" s="203" t="s">
        <v>132</v>
      </c>
      <c r="AU326" s="203" t="s">
        <v>82</v>
      </c>
      <c r="AV326" s="13" t="s">
        <v>82</v>
      </c>
      <c r="AW326" s="13" t="s">
        <v>33</v>
      </c>
      <c r="AX326" s="13" t="s">
        <v>71</v>
      </c>
      <c r="AY326" s="203" t="s">
        <v>119</v>
      </c>
    </row>
    <row r="327" spans="1:65" s="13" customFormat="1" ht="11.25">
      <c r="B327" s="193"/>
      <c r="C327" s="194"/>
      <c r="D327" s="186" t="s">
        <v>132</v>
      </c>
      <c r="E327" s="195" t="s">
        <v>19</v>
      </c>
      <c r="F327" s="196" t="s">
        <v>509</v>
      </c>
      <c r="G327" s="194"/>
      <c r="H327" s="197">
        <v>25</v>
      </c>
      <c r="I327" s="198"/>
      <c r="J327" s="194"/>
      <c r="K327" s="194"/>
      <c r="L327" s="199"/>
      <c r="M327" s="200"/>
      <c r="N327" s="201"/>
      <c r="O327" s="201"/>
      <c r="P327" s="201"/>
      <c r="Q327" s="201"/>
      <c r="R327" s="201"/>
      <c r="S327" s="201"/>
      <c r="T327" s="202"/>
      <c r="AT327" s="203" t="s">
        <v>132</v>
      </c>
      <c r="AU327" s="203" t="s">
        <v>82</v>
      </c>
      <c r="AV327" s="13" t="s">
        <v>82</v>
      </c>
      <c r="AW327" s="13" t="s">
        <v>33</v>
      </c>
      <c r="AX327" s="13" t="s">
        <v>71</v>
      </c>
      <c r="AY327" s="203" t="s">
        <v>119</v>
      </c>
    </row>
    <row r="328" spans="1:65" s="2" customFormat="1" ht="16.5" customHeight="1">
      <c r="A328" s="34"/>
      <c r="B328" s="35"/>
      <c r="C328" s="173" t="s">
        <v>523</v>
      </c>
      <c r="D328" s="173" t="s">
        <v>121</v>
      </c>
      <c r="E328" s="174" t="s">
        <v>524</v>
      </c>
      <c r="F328" s="175" t="s">
        <v>525</v>
      </c>
      <c r="G328" s="176" t="s">
        <v>217</v>
      </c>
      <c r="H328" s="177">
        <v>43.186</v>
      </c>
      <c r="I328" s="178"/>
      <c r="J328" s="179">
        <f>ROUND(I328*H328,2)</f>
        <v>0</v>
      </c>
      <c r="K328" s="175" t="s">
        <v>125</v>
      </c>
      <c r="L328" s="39"/>
      <c r="M328" s="180" t="s">
        <v>19</v>
      </c>
      <c r="N328" s="181" t="s">
        <v>42</v>
      </c>
      <c r="O328" s="64"/>
      <c r="P328" s="182">
        <f>O328*H328</f>
        <v>0</v>
      </c>
      <c r="Q328" s="182">
        <v>0</v>
      </c>
      <c r="R328" s="182">
        <f>Q328*H328</f>
        <v>0</v>
      </c>
      <c r="S328" s="182">
        <v>0</v>
      </c>
      <c r="T328" s="183">
        <f>S328*H328</f>
        <v>0</v>
      </c>
      <c r="U328" s="34"/>
      <c r="V328" s="34"/>
      <c r="W328" s="34"/>
      <c r="X328" s="34"/>
      <c r="Y328" s="34"/>
      <c r="Z328" s="34"/>
      <c r="AA328" s="34"/>
      <c r="AB328" s="34"/>
      <c r="AC328" s="34"/>
      <c r="AD328" s="34"/>
      <c r="AE328" s="34"/>
      <c r="AR328" s="184" t="s">
        <v>126</v>
      </c>
      <c r="AT328" s="184" t="s">
        <v>121</v>
      </c>
      <c r="AU328" s="184" t="s">
        <v>82</v>
      </c>
      <c r="AY328" s="17" t="s">
        <v>119</v>
      </c>
      <c r="BE328" s="185">
        <f>IF(N328="základní",J328,0)</f>
        <v>0</v>
      </c>
      <c r="BF328" s="185">
        <f>IF(N328="snížená",J328,0)</f>
        <v>0</v>
      </c>
      <c r="BG328" s="185">
        <f>IF(N328="zákl. přenesená",J328,0)</f>
        <v>0</v>
      </c>
      <c r="BH328" s="185">
        <f>IF(N328="sníž. přenesená",J328,0)</f>
        <v>0</v>
      </c>
      <c r="BI328" s="185">
        <f>IF(N328="nulová",J328,0)</f>
        <v>0</v>
      </c>
      <c r="BJ328" s="17" t="s">
        <v>79</v>
      </c>
      <c r="BK328" s="185">
        <f>ROUND(I328*H328,2)</f>
        <v>0</v>
      </c>
      <c r="BL328" s="17" t="s">
        <v>126</v>
      </c>
      <c r="BM328" s="184" t="s">
        <v>526</v>
      </c>
    </row>
    <row r="329" spans="1:65" s="2" customFormat="1" ht="11.25">
      <c r="A329" s="34"/>
      <c r="B329" s="35"/>
      <c r="C329" s="36"/>
      <c r="D329" s="186" t="s">
        <v>128</v>
      </c>
      <c r="E329" s="36"/>
      <c r="F329" s="187" t="s">
        <v>527</v>
      </c>
      <c r="G329" s="36"/>
      <c r="H329" s="36"/>
      <c r="I329" s="188"/>
      <c r="J329" s="36"/>
      <c r="K329" s="36"/>
      <c r="L329" s="39"/>
      <c r="M329" s="189"/>
      <c r="N329" s="190"/>
      <c r="O329" s="64"/>
      <c r="P329" s="64"/>
      <c r="Q329" s="64"/>
      <c r="R329" s="64"/>
      <c r="S329" s="64"/>
      <c r="T329" s="65"/>
      <c r="U329" s="34"/>
      <c r="V329" s="34"/>
      <c r="W329" s="34"/>
      <c r="X329" s="34"/>
      <c r="Y329" s="34"/>
      <c r="Z329" s="34"/>
      <c r="AA329" s="34"/>
      <c r="AB329" s="34"/>
      <c r="AC329" s="34"/>
      <c r="AD329" s="34"/>
      <c r="AE329" s="34"/>
      <c r="AT329" s="17" t="s">
        <v>128</v>
      </c>
      <c r="AU329" s="17" t="s">
        <v>82</v>
      </c>
    </row>
    <row r="330" spans="1:65" s="2" customFormat="1" ht="11.25">
      <c r="A330" s="34"/>
      <c r="B330" s="35"/>
      <c r="C330" s="36"/>
      <c r="D330" s="191" t="s">
        <v>130</v>
      </c>
      <c r="E330" s="36"/>
      <c r="F330" s="192" t="s">
        <v>528</v>
      </c>
      <c r="G330" s="36"/>
      <c r="H330" s="36"/>
      <c r="I330" s="188"/>
      <c r="J330" s="36"/>
      <c r="K330" s="36"/>
      <c r="L330" s="39"/>
      <c r="M330" s="189"/>
      <c r="N330" s="190"/>
      <c r="O330" s="64"/>
      <c r="P330" s="64"/>
      <c r="Q330" s="64"/>
      <c r="R330" s="64"/>
      <c r="S330" s="64"/>
      <c r="T330" s="65"/>
      <c r="U330" s="34"/>
      <c r="V330" s="34"/>
      <c r="W330" s="34"/>
      <c r="X330" s="34"/>
      <c r="Y330" s="34"/>
      <c r="Z330" s="34"/>
      <c r="AA330" s="34"/>
      <c r="AB330" s="34"/>
      <c r="AC330" s="34"/>
      <c r="AD330" s="34"/>
      <c r="AE330" s="34"/>
      <c r="AT330" s="17" t="s">
        <v>130</v>
      </c>
      <c r="AU330" s="17" t="s">
        <v>82</v>
      </c>
    </row>
    <row r="331" spans="1:65" s="13" customFormat="1" ht="11.25">
      <c r="B331" s="193"/>
      <c r="C331" s="194"/>
      <c r="D331" s="186" t="s">
        <v>132</v>
      </c>
      <c r="E331" s="195" t="s">
        <v>19</v>
      </c>
      <c r="F331" s="196" t="s">
        <v>529</v>
      </c>
      <c r="G331" s="194"/>
      <c r="H331" s="197">
        <v>43.186</v>
      </c>
      <c r="I331" s="198"/>
      <c r="J331" s="194"/>
      <c r="K331" s="194"/>
      <c r="L331" s="199"/>
      <c r="M331" s="200"/>
      <c r="N331" s="201"/>
      <c r="O331" s="201"/>
      <c r="P331" s="201"/>
      <c r="Q331" s="201"/>
      <c r="R331" s="201"/>
      <c r="S331" s="201"/>
      <c r="T331" s="202"/>
      <c r="AT331" s="203" t="s">
        <v>132</v>
      </c>
      <c r="AU331" s="203" t="s">
        <v>82</v>
      </c>
      <c r="AV331" s="13" t="s">
        <v>82</v>
      </c>
      <c r="AW331" s="13" t="s">
        <v>33</v>
      </c>
      <c r="AX331" s="13" t="s">
        <v>79</v>
      </c>
      <c r="AY331" s="203" t="s">
        <v>119</v>
      </c>
    </row>
    <row r="332" spans="1:65" s="2" customFormat="1" ht="16.5" customHeight="1">
      <c r="A332" s="34"/>
      <c r="B332" s="35"/>
      <c r="C332" s="173" t="s">
        <v>530</v>
      </c>
      <c r="D332" s="173" t="s">
        <v>121</v>
      </c>
      <c r="E332" s="174" t="s">
        <v>531</v>
      </c>
      <c r="F332" s="175" t="s">
        <v>532</v>
      </c>
      <c r="G332" s="176" t="s">
        <v>217</v>
      </c>
      <c r="H332" s="177">
        <v>388.67399999999998</v>
      </c>
      <c r="I332" s="178"/>
      <c r="J332" s="179">
        <f>ROUND(I332*H332,2)</f>
        <v>0</v>
      </c>
      <c r="K332" s="175" t="s">
        <v>125</v>
      </c>
      <c r="L332" s="39"/>
      <c r="M332" s="180" t="s">
        <v>19</v>
      </c>
      <c r="N332" s="181" t="s">
        <v>42</v>
      </c>
      <c r="O332" s="64"/>
      <c r="P332" s="182">
        <f>O332*H332</f>
        <v>0</v>
      </c>
      <c r="Q332" s="182">
        <v>0</v>
      </c>
      <c r="R332" s="182">
        <f>Q332*H332</f>
        <v>0</v>
      </c>
      <c r="S332" s="182">
        <v>0</v>
      </c>
      <c r="T332" s="183">
        <f>S332*H332</f>
        <v>0</v>
      </c>
      <c r="U332" s="34"/>
      <c r="V332" s="34"/>
      <c r="W332" s="34"/>
      <c r="X332" s="34"/>
      <c r="Y332" s="34"/>
      <c r="Z332" s="34"/>
      <c r="AA332" s="34"/>
      <c r="AB332" s="34"/>
      <c r="AC332" s="34"/>
      <c r="AD332" s="34"/>
      <c r="AE332" s="34"/>
      <c r="AR332" s="184" t="s">
        <v>126</v>
      </c>
      <c r="AT332" s="184" t="s">
        <v>121</v>
      </c>
      <c r="AU332" s="184" t="s">
        <v>82</v>
      </c>
      <c r="AY332" s="17" t="s">
        <v>119</v>
      </c>
      <c r="BE332" s="185">
        <f>IF(N332="základní",J332,0)</f>
        <v>0</v>
      </c>
      <c r="BF332" s="185">
        <f>IF(N332="snížená",J332,0)</f>
        <v>0</v>
      </c>
      <c r="BG332" s="185">
        <f>IF(N332="zákl. přenesená",J332,0)</f>
        <v>0</v>
      </c>
      <c r="BH332" s="185">
        <f>IF(N332="sníž. přenesená",J332,0)</f>
        <v>0</v>
      </c>
      <c r="BI332" s="185">
        <f>IF(N332="nulová",J332,0)</f>
        <v>0</v>
      </c>
      <c r="BJ332" s="17" t="s">
        <v>79</v>
      </c>
      <c r="BK332" s="185">
        <f>ROUND(I332*H332,2)</f>
        <v>0</v>
      </c>
      <c r="BL332" s="17" t="s">
        <v>126</v>
      </c>
      <c r="BM332" s="184" t="s">
        <v>533</v>
      </c>
    </row>
    <row r="333" spans="1:65" s="2" customFormat="1" ht="11.25">
      <c r="A333" s="34"/>
      <c r="B333" s="35"/>
      <c r="C333" s="36"/>
      <c r="D333" s="186" t="s">
        <v>128</v>
      </c>
      <c r="E333" s="36"/>
      <c r="F333" s="187" t="s">
        <v>534</v>
      </c>
      <c r="G333" s="36"/>
      <c r="H333" s="36"/>
      <c r="I333" s="188"/>
      <c r="J333" s="36"/>
      <c r="K333" s="36"/>
      <c r="L333" s="39"/>
      <c r="M333" s="189"/>
      <c r="N333" s="190"/>
      <c r="O333" s="64"/>
      <c r="P333" s="64"/>
      <c r="Q333" s="64"/>
      <c r="R333" s="64"/>
      <c r="S333" s="64"/>
      <c r="T333" s="65"/>
      <c r="U333" s="34"/>
      <c r="V333" s="34"/>
      <c r="W333" s="34"/>
      <c r="X333" s="34"/>
      <c r="Y333" s="34"/>
      <c r="Z333" s="34"/>
      <c r="AA333" s="34"/>
      <c r="AB333" s="34"/>
      <c r="AC333" s="34"/>
      <c r="AD333" s="34"/>
      <c r="AE333" s="34"/>
      <c r="AT333" s="17" t="s">
        <v>128</v>
      </c>
      <c r="AU333" s="17" t="s">
        <v>82</v>
      </c>
    </row>
    <row r="334" spans="1:65" s="2" customFormat="1" ht="11.25">
      <c r="A334" s="34"/>
      <c r="B334" s="35"/>
      <c r="C334" s="36"/>
      <c r="D334" s="191" t="s">
        <v>130</v>
      </c>
      <c r="E334" s="36"/>
      <c r="F334" s="192" t="s">
        <v>535</v>
      </c>
      <c r="G334" s="36"/>
      <c r="H334" s="36"/>
      <c r="I334" s="188"/>
      <c r="J334" s="36"/>
      <c r="K334" s="36"/>
      <c r="L334" s="39"/>
      <c r="M334" s="189"/>
      <c r="N334" s="190"/>
      <c r="O334" s="64"/>
      <c r="P334" s="64"/>
      <c r="Q334" s="64"/>
      <c r="R334" s="64"/>
      <c r="S334" s="64"/>
      <c r="T334" s="65"/>
      <c r="U334" s="34"/>
      <c r="V334" s="34"/>
      <c r="W334" s="34"/>
      <c r="X334" s="34"/>
      <c r="Y334" s="34"/>
      <c r="Z334" s="34"/>
      <c r="AA334" s="34"/>
      <c r="AB334" s="34"/>
      <c r="AC334" s="34"/>
      <c r="AD334" s="34"/>
      <c r="AE334" s="34"/>
      <c r="AT334" s="17" t="s">
        <v>130</v>
      </c>
      <c r="AU334" s="17" t="s">
        <v>82</v>
      </c>
    </row>
    <row r="335" spans="1:65" s="13" customFormat="1" ht="11.25">
      <c r="B335" s="193"/>
      <c r="C335" s="194"/>
      <c r="D335" s="186" t="s">
        <v>132</v>
      </c>
      <c r="E335" s="195" t="s">
        <v>19</v>
      </c>
      <c r="F335" s="196" t="s">
        <v>536</v>
      </c>
      <c r="G335" s="194"/>
      <c r="H335" s="197">
        <v>388.67399999999998</v>
      </c>
      <c r="I335" s="198"/>
      <c r="J335" s="194"/>
      <c r="K335" s="194"/>
      <c r="L335" s="199"/>
      <c r="M335" s="200"/>
      <c r="N335" s="201"/>
      <c r="O335" s="201"/>
      <c r="P335" s="201"/>
      <c r="Q335" s="201"/>
      <c r="R335" s="201"/>
      <c r="S335" s="201"/>
      <c r="T335" s="202"/>
      <c r="AT335" s="203" t="s">
        <v>132</v>
      </c>
      <c r="AU335" s="203" t="s">
        <v>82</v>
      </c>
      <c r="AV335" s="13" t="s">
        <v>82</v>
      </c>
      <c r="AW335" s="13" t="s">
        <v>33</v>
      </c>
      <c r="AX335" s="13" t="s">
        <v>79</v>
      </c>
      <c r="AY335" s="203" t="s">
        <v>119</v>
      </c>
    </row>
    <row r="336" spans="1:65" s="2" customFormat="1" ht="24.2" customHeight="1">
      <c r="A336" s="34"/>
      <c r="B336" s="35"/>
      <c r="C336" s="173" t="s">
        <v>537</v>
      </c>
      <c r="D336" s="173" t="s">
        <v>121</v>
      </c>
      <c r="E336" s="174" t="s">
        <v>538</v>
      </c>
      <c r="F336" s="175" t="s">
        <v>539</v>
      </c>
      <c r="G336" s="176" t="s">
        <v>217</v>
      </c>
      <c r="H336" s="177">
        <v>43.186</v>
      </c>
      <c r="I336" s="178"/>
      <c r="J336" s="179">
        <f>ROUND(I336*H336,2)</f>
        <v>0</v>
      </c>
      <c r="K336" s="175" t="s">
        <v>125</v>
      </c>
      <c r="L336" s="39"/>
      <c r="M336" s="180" t="s">
        <v>19</v>
      </c>
      <c r="N336" s="181" t="s">
        <v>42</v>
      </c>
      <c r="O336" s="64"/>
      <c r="P336" s="182">
        <f>O336*H336</f>
        <v>0</v>
      </c>
      <c r="Q336" s="182">
        <v>0</v>
      </c>
      <c r="R336" s="182">
        <f>Q336*H336</f>
        <v>0</v>
      </c>
      <c r="S336" s="182">
        <v>0</v>
      </c>
      <c r="T336" s="183">
        <f>S336*H336</f>
        <v>0</v>
      </c>
      <c r="U336" s="34"/>
      <c r="V336" s="34"/>
      <c r="W336" s="34"/>
      <c r="X336" s="34"/>
      <c r="Y336" s="34"/>
      <c r="Z336" s="34"/>
      <c r="AA336" s="34"/>
      <c r="AB336" s="34"/>
      <c r="AC336" s="34"/>
      <c r="AD336" s="34"/>
      <c r="AE336" s="34"/>
      <c r="AR336" s="184" t="s">
        <v>126</v>
      </c>
      <c r="AT336" s="184" t="s">
        <v>121</v>
      </c>
      <c r="AU336" s="184" t="s">
        <v>82</v>
      </c>
      <c r="AY336" s="17" t="s">
        <v>119</v>
      </c>
      <c r="BE336" s="185">
        <f>IF(N336="základní",J336,0)</f>
        <v>0</v>
      </c>
      <c r="BF336" s="185">
        <f>IF(N336="snížená",J336,0)</f>
        <v>0</v>
      </c>
      <c r="BG336" s="185">
        <f>IF(N336="zákl. přenesená",J336,0)</f>
        <v>0</v>
      </c>
      <c r="BH336" s="185">
        <f>IF(N336="sníž. přenesená",J336,0)</f>
        <v>0</v>
      </c>
      <c r="BI336" s="185">
        <f>IF(N336="nulová",J336,0)</f>
        <v>0</v>
      </c>
      <c r="BJ336" s="17" t="s">
        <v>79</v>
      </c>
      <c r="BK336" s="185">
        <f>ROUND(I336*H336,2)</f>
        <v>0</v>
      </c>
      <c r="BL336" s="17" t="s">
        <v>126</v>
      </c>
      <c r="BM336" s="184" t="s">
        <v>540</v>
      </c>
    </row>
    <row r="337" spans="1:65" s="2" customFormat="1" ht="19.5">
      <c r="A337" s="34"/>
      <c r="B337" s="35"/>
      <c r="C337" s="36"/>
      <c r="D337" s="186" t="s">
        <v>128</v>
      </c>
      <c r="E337" s="36"/>
      <c r="F337" s="187" t="s">
        <v>539</v>
      </c>
      <c r="G337" s="36"/>
      <c r="H337" s="36"/>
      <c r="I337" s="188"/>
      <c r="J337" s="36"/>
      <c r="K337" s="36"/>
      <c r="L337" s="39"/>
      <c r="M337" s="189"/>
      <c r="N337" s="190"/>
      <c r="O337" s="64"/>
      <c r="P337" s="64"/>
      <c r="Q337" s="64"/>
      <c r="R337" s="64"/>
      <c r="S337" s="64"/>
      <c r="T337" s="65"/>
      <c r="U337" s="34"/>
      <c r="V337" s="34"/>
      <c r="W337" s="34"/>
      <c r="X337" s="34"/>
      <c r="Y337" s="34"/>
      <c r="Z337" s="34"/>
      <c r="AA337" s="34"/>
      <c r="AB337" s="34"/>
      <c r="AC337" s="34"/>
      <c r="AD337" s="34"/>
      <c r="AE337" s="34"/>
      <c r="AT337" s="17" t="s">
        <v>128</v>
      </c>
      <c r="AU337" s="17" t="s">
        <v>82</v>
      </c>
    </row>
    <row r="338" spans="1:65" s="2" customFormat="1" ht="11.25">
      <c r="A338" s="34"/>
      <c r="B338" s="35"/>
      <c r="C338" s="36"/>
      <c r="D338" s="191" t="s">
        <v>130</v>
      </c>
      <c r="E338" s="36"/>
      <c r="F338" s="192" t="s">
        <v>541</v>
      </c>
      <c r="G338" s="36"/>
      <c r="H338" s="36"/>
      <c r="I338" s="188"/>
      <c r="J338" s="36"/>
      <c r="K338" s="36"/>
      <c r="L338" s="39"/>
      <c r="M338" s="189"/>
      <c r="N338" s="190"/>
      <c r="O338" s="64"/>
      <c r="P338" s="64"/>
      <c r="Q338" s="64"/>
      <c r="R338" s="64"/>
      <c r="S338" s="64"/>
      <c r="T338" s="65"/>
      <c r="U338" s="34"/>
      <c r="V338" s="34"/>
      <c r="W338" s="34"/>
      <c r="X338" s="34"/>
      <c r="Y338" s="34"/>
      <c r="Z338" s="34"/>
      <c r="AA338" s="34"/>
      <c r="AB338" s="34"/>
      <c r="AC338" s="34"/>
      <c r="AD338" s="34"/>
      <c r="AE338" s="34"/>
      <c r="AT338" s="17" t="s">
        <v>130</v>
      </c>
      <c r="AU338" s="17" t="s">
        <v>82</v>
      </c>
    </row>
    <row r="339" spans="1:65" s="13" customFormat="1" ht="11.25">
      <c r="B339" s="193"/>
      <c r="C339" s="194"/>
      <c r="D339" s="186" t="s">
        <v>132</v>
      </c>
      <c r="E339" s="195" t="s">
        <v>19</v>
      </c>
      <c r="F339" s="196" t="s">
        <v>529</v>
      </c>
      <c r="G339" s="194"/>
      <c r="H339" s="197">
        <v>43.186</v>
      </c>
      <c r="I339" s="198"/>
      <c r="J339" s="194"/>
      <c r="K339" s="194"/>
      <c r="L339" s="199"/>
      <c r="M339" s="200"/>
      <c r="N339" s="201"/>
      <c r="O339" s="201"/>
      <c r="P339" s="201"/>
      <c r="Q339" s="201"/>
      <c r="R339" s="201"/>
      <c r="S339" s="201"/>
      <c r="T339" s="202"/>
      <c r="AT339" s="203" t="s">
        <v>132</v>
      </c>
      <c r="AU339" s="203" t="s">
        <v>82</v>
      </c>
      <c r="AV339" s="13" t="s">
        <v>82</v>
      </c>
      <c r="AW339" s="13" t="s">
        <v>33</v>
      </c>
      <c r="AX339" s="13" t="s">
        <v>79</v>
      </c>
      <c r="AY339" s="203" t="s">
        <v>119</v>
      </c>
    </row>
    <row r="340" spans="1:65" s="12" customFormat="1" ht="22.9" customHeight="1">
      <c r="B340" s="157"/>
      <c r="C340" s="158"/>
      <c r="D340" s="159" t="s">
        <v>70</v>
      </c>
      <c r="E340" s="171" t="s">
        <v>542</v>
      </c>
      <c r="F340" s="171" t="s">
        <v>543</v>
      </c>
      <c r="G340" s="158"/>
      <c r="H340" s="158"/>
      <c r="I340" s="161"/>
      <c r="J340" s="172">
        <f>BK340</f>
        <v>0</v>
      </c>
      <c r="K340" s="158"/>
      <c r="L340" s="163"/>
      <c r="M340" s="164"/>
      <c r="N340" s="165"/>
      <c r="O340" s="165"/>
      <c r="P340" s="166">
        <f>SUM(P341:P343)</f>
        <v>0</v>
      </c>
      <c r="Q340" s="165"/>
      <c r="R340" s="166">
        <f>SUM(R341:R343)</f>
        <v>0</v>
      </c>
      <c r="S340" s="165"/>
      <c r="T340" s="167">
        <f>SUM(T341:T343)</f>
        <v>0</v>
      </c>
      <c r="AR340" s="168" t="s">
        <v>79</v>
      </c>
      <c r="AT340" s="169" t="s">
        <v>70</v>
      </c>
      <c r="AU340" s="169" t="s">
        <v>79</v>
      </c>
      <c r="AY340" s="168" t="s">
        <v>119</v>
      </c>
      <c r="BK340" s="170">
        <f>SUM(BK341:BK343)</f>
        <v>0</v>
      </c>
    </row>
    <row r="341" spans="1:65" s="2" customFormat="1" ht="21.75" customHeight="1">
      <c r="A341" s="34"/>
      <c r="B341" s="35"/>
      <c r="C341" s="173" t="s">
        <v>544</v>
      </c>
      <c r="D341" s="173" t="s">
        <v>121</v>
      </c>
      <c r="E341" s="174" t="s">
        <v>545</v>
      </c>
      <c r="F341" s="175" t="s">
        <v>546</v>
      </c>
      <c r="G341" s="176" t="s">
        <v>217</v>
      </c>
      <c r="H341" s="177">
        <v>703.66</v>
      </c>
      <c r="I341" s="178"/>
      <c r="J341" s="179">
        <f>ROUND(I341*H341,2)</f>
        <v>0</v>
      </c>
      <c r="K341" s="175" t="s">
        <v>125</v>
      </c>
      <c r="L341" s="39"/>
      <c r="M341" s="180" t="s">
        <v>19</v>
      </c>
      <c r="N341" s="181" t="s">
        <v>42</v>
      </c>
      <c r="O341" s="64"/>
      <c r="P341" s="182">
        <f>O341*H341</f>
        <v>0</v>
      </c>
      <c r="Q341" s="182">
        <v>0</v>
      </c>
      <c r="R341" s="182">
        <f>Q341*H341</f>
        <v>0</v>
      </c>
      <c r="S341" s="182">
        <v>0</v>
      </c>
      <c r="T341" s="183">
        <f>S341*H341</f>
        <v>0</v>
      </c>
      <c r="U341" s="34"/>
      <c r="V341" s="34"/>
      <c r="W341" s="34"/>
      <c r="X341" s="34"/>
      <c r="Y341" s="34"/>
      <c r="Z341" s="34"/>
      <c r="AA341" s="34"/>
      <c r="AB341" s="34"/>
      <c r="AC341" s="34"/>
      <c r="AD341" s="34"/>
      <c r="AE341" s="34"/>
      <c r="AR341" s="184" t="s">
        <v>126</v>
      </c>
      <c r="AT341" s="184" t="s">
        <v>121</v>
      </c>
      <c r="AU341" s="184" t="s">
        <v>82</v>
      </c>
      <c r="AY341" s="17" t="s">
        <v>119</v>
      </c>
      <c r="BE341" s="185">
        <f>IF(N341="základní",J341,0)</f>
        <v>0</v>
      </c>
      <c r="BF341" s="185">
        <f>IF(N341="snížená",J341,0)</f>
        <v>0</v>
      </c>
      <c r="BG341" s="185">
        <f>IF(N341="zákl. přenesená",J341,0)</f>
        <v>0</v>
      </c>
      <c r="BH341" s="185">
        <f>IF(N341="sníž. přenesená",J341,0)</f>
        <v>0</v>
      </c>
      <c r="BI341" s="185">
        <f>IF(N341="nulová",J341,0)</f>
        <v>0</v>
      </c>
      <c r="BJ341" s="17" t="s">
        <v>79</v>
      </c>
      <c r="BK341" s="185">
        <f>ROUND(I341*H341,2)</f>
        <v>0</v>
      </c>
      <c r="BL341" s="17" t="s">
        <v>126</v>
      </c>
      <c r="BM341" s="184" t="s">
        <v>547</v>
      </c>
    </row>
    <row r="342" spans="1:65" s="2" customFormat="1" ht="19.5">
      <c r="A342" s="34"/>
      <c r="B342" s="35"/>
      <c r="C342" s="36"/>
      <c r="D342" s="186" t="s">
        <v>128</v>
      </c>
      <c r="E342" s="36"/>
      <c r="F342" s="187" t="s">
        <v>548</v>
      </c>
      <c r="G342" s="36"/>
      <c r="H342" s="36"/>
      <c r="I342" s="188"/>
      <c r="J342" s="36"/>
      <c r="K342" s="36"/>
      <c r="L342" s="39"/>
      <c r="M342" s="189"/>
      <c r="N342" s="190"/>
      <c r="O342" s="64"/>
      <c r="P342" s="64"/>
      <c r="Q342" s="64"/>
      <c r="R342" s="64"/>
      <c r="S342" s="64"/>
      <c r="T342" s="65"/>
      <c r="U342" s="34"/>
      <c r="V342" s="34"/>
      <c r="W342" s="34"/>
      <c r="X342" s="34"/>
      <c r="Y342" s="34"/>
      <c r="Z342" s="34"/>
      <c r="AA342" s="34"/>
      <c r="AB342" s="34"/>
      <c r="AC342" s="34"/>
      <c r="AD342" s="34"/>
      <c r="AE342" s="34"/>
      <c r="AT342" s="17" t="s">
        <v>128</v>
      </c>
      <c r="AU342" s="17" t="s">
        <v>82</v>
      </c>
    </row>
    <row r="343" spans="1:65" s="2" customFormat="1" ht="11.25">
      <c r="A343" s="34"/>
      <c r="B343" s="35"/>
      <c r="C343" s="36"/>
      <c r="D343" s="191" t="s">
        <v>130</v>
      </c>
      <c r="E343" s="36"/>
      <c r="F343" s="192" t="s">
        <v>549</v>
      </c>
      <c r="G343" s="36"/>
      <c r="H343" s="36"/>
      <c r="I343" s="188"/>
      <c r="J343" s="36"/>
      <c r="K343" s="36"/>
      <c r="L343" s="39"/>
      <c r="M343" s="189"/>
      <c r="N343" s="190"/>
      <c r="O343" s="64"/>
      <c r="P343" s="64"/>
      <c r="Q343" s="64"/>
      <c r="R343" s="64"/>
      <c r="S343" s="64"/>
      <c r="T343" s="65"/>
      <c r="U343" s="34"/>
      <c r="V343" s="34"/>
      <c r="W343" s="34"/>
      <c r="X343" s="34"/>
      <c r="Y343" s="34"/>
      <c r="Z343" s="34"/>
      <c r="AA343" s="34"/>
      <c r="AB343" s="34"/>
      <c r="AC343" s="34"/>
      <c r="AD343" s="34"/>
      <c r="AE343" s="34"/>
      <c r="AT343" s="17" t="s">
        <v>130</v>
      </c>
      <c r="AU343" s="17" t="s">
        <v>82</v>
      </c>
    </row>
    <row r="344" spans="1:65" s="12" customFormat="1" ht="25.9" customHeight="1">
      <c r="B344" s="157"/>
      <c r="C344" s="158"/>
      <c r="D344" s="159" t="s">
        <v>70</v>
      </c>
      <c r="E344" s="160" t="s">
        <v>550</v>
      </c>
      <c r="F344" s="160" t="s">
        <v>551</v>
      </c>
      <c r="G344" s="158"/>
      <c r="H344" s="158"/>
      <c r="I344" s="161"/>
      <c r="J344" s="162">
        <f>BK344</f>
        <v>0</v>
      </c>
      <c r="K344" s="158"/>
      <c r="L344" s="163"/>
      <c r="M344" s="164"/>
      <c r="N344" s="165"/>
      <c r="O344" s="165"/>
      <c r="P344" s="166">
        <f>P345</f>
        <v>0</v>
      </c>
      <c r="Q344" s="165"/>
      <c r="R344" s="166">
        <f>R345</f>
        <v>0.14710479999999998</v>
      </c>
      <c r="S344" s="165"/>
      <c r="T344" s="167">
        <f>T345</f>
        <v>0.05</v>
      </c>
      <c r="AR344" s="168" t="s">
        <v>82</v>
      </c>
      <c r="AT344" s="169" t="s">
        <v>70</v>
      </c>
      <c r="AU344" s="169" t="s">
        <v>71</v>
      </c>
      <c r="AY344" s="168" t="s">
        <v>119</v>
      </c>
      <c r="BK344" s="170">
        <f>BK345</f>
        <v>0</v>
      </c>
    </row>
    <row r="345" spans="1:65" s="12" customFormat="1" ht="22.9" customHeight="1">
      <c r="B345" s="157"/>
      <c r="C345" s="158"/>
      <c r="D345" s="159" t="s">
        <v>70</v>
      </c>
      <c r="E345" s="171" t="s">
        <v>552</v>
      </c>
      <c r="F345" s="171" t="s">
        <v>553</v>
      </c>
      <c r="G345" s="158"/>
      <c r="H345" s="158"/>
      <c r="I345" s="161"/>
      <c r="J345" s="172">
        <f>BK345</f>
        <v>0</v>
      </c>
      <c r="K345" s="158"/>
      <c r="L345" s="163"/>
      <c r="M345" s="164"/>
      <c r="N345" s="165"/>
      <c r="O345" s="165"/>
      <c r="P345" s="166">
        <f>SUM(P346:P376)</f>
        <v>0</v>
      </c>
      <c r="Q345" s="165"/>
      <c r="R345" s="166">
        <f>SUM(R346:R376)</f>
        <v>0.14710479999999998</v>
      </c>
      <c r="S345" s="165"/>
      <c r="T345" s="167">
        <f>SUM(T346:T376)</f>
        <v>0.05</v>
      </c>
      <c r="AR345" s="168" t="s">
        <v>82</v>
      </c>
      <c r="AT345" s="169" t="s">
        <v>70</v>
      </c>
      <c r="AU345" s="169" t="s">
        <v>79</v>
      </c>
      <c r="AY345" s="168" t="s">
        <v>119</v>
      </c>
      <c r="BK345" s="170">
        <f>SUM(BK346:BK376)</f>
        <v>0</v>
      </c>
    </row>
    <row r="346" spans="1:65" s="2" customFormat="1" ht="16.5" customHeight="1">
      <c r="A346" s="34"/>
      <c r="B346" s="35"/>
      <c r="C346" s="173" t="s">
        <v>554</v>
      </c>
      <c r="D346" s="173" t="s">
        <v>121</v>
      </c>
      <c r="E346" s="174" t="s">
        <v>555</v>
      </c>
      <c r="F346" s="175" t="s">
        <v>556</v>
      </c>
      <c r="G346" s="176" t="s">
        <v>253</v>
      </c>
      <c r="H346" s="177">
        <v>9.5399999999999991</v>
      </c>
      <c r="I346" s="178"/>
      <c r="J346" s="179">
        <f>ROUND(I346*H346,2)</f>
        <v>0</v>
      </c>
      <c r="K346" s="175" t="s">
        <v>125</v>
      </c>
      <c r="L346" s="39"/>
      <c r="M346" s="180" t="s">
        <v>19</v>
      </c>
      <c r="N346" s="181" t="s">
        <v>42</v>
      </c>
      <c r="O346" s="64"/>
      <c r="P346" s="182">
        <f>O346*H346</f>
        <v>0</v>
      </c>
      <c r="Q346" s="182">
        <v>6.9999999999999994E-5</v>
      </c>
      <c r="R346" s="182">
        <f>Q346*H346</f>
        <v>6.6779999999999986E-4</v>
      </c>
      <c r="S346" s="182">
        <v>0</v>
      </c>
      <c r="T346" s="183">
        <f>S346*H346</f>
        <v>0</v>
      </c>
      <c r="U346" s="34"/>
      <c r="V346" s="34"/>
      <c r="W346" s="34"/>
      <c r="X346" s="34"/>
      <c r="Y346" s="34"/>
      <c r="Z346" s="34"/>
      <c r="AA346" s="34"/>
      <c r="AB346" s="34"/>
      <c r="AC346" s="34"/>
      <c r="AD346" s="34"/>
      <c r="AE346" s="34"/>
      <c r="AR346" s="184" t="s">
        <v>235</v>
      </c>
      <c r="AT346" s="184" t="s">
        <v>121</v>
      </c>
      <c r="AU346" s="184" t="s">
        <v>82</v>
      </c>
      <c r="AY346" s="17" t="s">
        <v>119</v>
      </c>
      <c r="BE346" s="185">
        <f>IF(N346="základní",J346,0)</f>
        <v>0</v>
      </c>
      <c r="BF346" s="185">
        <f>IF(N346="snížená",J346,0)</f>
        <v>0</v>
      </c>
      <c r="BG346" s="185">
        <f>IF(N346="zákl. přenesená",J346,0)</f>
        <v>0</v>
      </c>
      <c r="BH346" s="185">
        <f>IF(N346="sníž. přenesená",J346,0)</f>
        <v>0</v>
      </c>
      <c r="BI346" s="185">
        <f>IF(N346="nulová",J346,0)</f>
        <v>0</v>
      </c>
      <c r="BJ346" s="17" t="s">
        <v>79</v>
      </c>
      <c r="BK346" s="185">
        <f>ROUND(I346*H346,2)</f>
        <v>0</v>
      </c>
      <c r="BL346" s="17" t="s">
        <v>235</v>
      </c>
      <c r="BM346" s="184" t="s">
        <v>557</v>
      </c>
    </row>
    <row r="347" spans="1:65" s="2" customFormat="1" ht="11.25">
      <c r="A347" s="34"/>
      <c r="B347" s="35"/>
      <c r="C347" s="36"/>
      <c r="D347" s="186" t="s">
        <v>128</v>
      </c>
      <c r="E347" s="36"/>
      <c r="F347" s="187" t="s">
        <v>558</v>
      </c>
      <c r="G347" s="36"/>
      <c r="H347" s="36"/>
      <c r="I347" s="188"/>
      <c r="J347" s="36"/>
      <c r="K347" s="36"/>
      <c r="L347" s="39"/>
      <c r="M347" s="189"/>
      <c r="N347" s="190"/>
      <c r="O347" s="64"/>
      <c r="P347" s="64"/>
      <c r="Q347" s="64"/>
      <c r="R347" s="64"/>
      <c r="S347" s="64"/>
      <c r="T347" s="65"/>
      <c r="U347" s="34"/>
      <c r="V347" s="34"/>
      <c r="W347" s="34"/>
      <c r="X347" s="34"/>
      <c r="Y347" s="34"/>
      <c r="Z347" s="34"/>
      <c r="AA347" s="34"/>
      <c r="AB347" s="34"/>
      <c r="AC347" s="34"/>
      <c r="AD347" s="34"/>
      <c r="AE347" s="34"/>
      <c r="AT347" s="17" t="s">
        <v>128</v>
      </c>
      <c r="AU347" s="17" t="s">
        <v>82</v>
      </c>
    </row>
    <row r="348" spans="1:65" s="2" customFormat="1" ht="11.25">
      <c r="A348" s="34"/>
      <c r="B348" s="35"/>
      <c r="C348" s="36"/>
      <c r="D348" s="191" t="s">
        <v>130</v>
      </c>
      <c r="E348" s="36"/>
      <c r="F348" s="192" t="s">
        <v>559</v>
      </c>
      <c r="G348" s="36"/>
      <c r="H348" s="36"/>
      <c r="I348" s="188"/>
      <c r="J348" s="36"/>
      <c r="K348" s="36"/>
      <c r="L348" s="39"/>
      <c r="M348" s="189"/>
      <c r="N348" s="190"/>
      <c r="O348" s="64"/>
      <c r="P348" s="64"/>
      <c r="Q348" s="64"/>
      <c r="R348" s="64"/>
      <c r="S348" s="64"/>
      <c r="T348" s="65"/>
      <c r="U348" s="34"/>
      <c r="V348" s="34"/>
      <c r="W348" s="34"/>
      <c r="X348" s="34"/>
      <c r="Y348" s="34"/>
      <c r="Z348" s="34"/>
      <c r="AA348" s="34"/>
      <c r="AB348" s="34"/>
      <c r="AC348" s="34"/>
      <c r="AD348" s="34"/>
      <c r="AE348" s="34"/>
      <c r="AT348" s="17" t="s">
        <v>130</v>
      </c>
      <c r="AU348" s="17" t="s">
        <v>82</v>
      </c>
    </row>
    <row r="349" spans="1:65" s="13" customFormat="1" ht="11.25">
      <c r="B349" s="193"/>
      <c r="C349" s="194"/>
      <c r="D349" s="186" t="s">
        <v>132</v>
      </c>
      <c r="E349" s="195" t="s">
        <v>19</v>
      </c>
      <c r="F349" s="196" t="s">
        <v>560</v>
      </c>
      <c r="G349" s="194"/>
      <c r="H349" s="197">
        <v>9.5399999999999991</v>
      </c>
      <c r="I349" s="198"/>
      <c r="J349" s="194"/>
      <c r="K349" s="194"/>
      <c r="L349" s="199"/>
      <c r="M349" s="200"/>
      <c r="N349" s="201"/>
      <c r="O349" s="201"/>
      <c r="P349" s="201"/>
      <c r="Q349" s="201"/>
      <c r="R349" s="201"/>
      <c r="S349" s="201"/>
      <c r="T349" s="202"/>
      <c r="AT349" s="203" t="s">
        <v>132</v>
      </c>
      <c r="AU349" s="203" t="s">
        <v>82</v>
      </c>
      <c r="AV349" s="13" t="s">
        <v>82</v>
      </c>
      <c r="AW349" s="13" t="s">
        <v>33</v>
      </c>
      <c r="AX349" s="13" t="s">
        <v>79</v>
      </c>
      <c r="AY349" s="203" t="s">
        <v>119</v>
      </c>
    </row>
    <row r="350" spans="1:65" s="2" customFormat="1" ht="16.5" customHeight="1">
      <c r="A350" s="34"/>
      <c r="B350" s="35"/>
      <c r="C350" s="205" t="s">
        <v>561</v>
      </c>
      <c r="D350" s="205" t="s">
        <v>250</v>
      </c>
      <c r="E350" s="206" t="s">
        <v>562</v>
      </c>
      <c r="F350" s="207" t="s">
        <v>563</v>
      </c>
      <c r="G350" s="208" t="s">
        <v>217</v>
      </c>
      <c r="H350" s="209">
        <v>8.9999999999999993E-3</v>
      </c>
      <c r="I350" s="210"/>
      <c r="J350" s="211">
        <f>ROUND(I350*H350,2)</f>
        <v>0</v>
      </c>
      <c r="K350" s="207" t="s">
        <v>125</v>
      </c>
      <c r="L350" s="212"/>
      <c r="M350" s="213" t="s">
        <v>19</v>
      </c>
      <c r="N350" s="214" t="s">
        <v>42</v>
      </c>
      <c r="O350" s="64"/>
      <c r="P350" s="182">
        <f>O350*H350</f>
        <v>0</v>
      </c>
      <c r="Q350" s="182">
        <v>1</v>
      </c>
      <c r="R350" s="182">
        <f>Q350*H350</f>
        <v>8.9999999999999993E-3</v>
      </c>
      <c r="S350" s="182">
        <v>0</v>
      </c>
      <c r="T350" s="183">
        <f>S350*H350</f>
        <v>0</v>
      </c>
      <c r="U350" s="34"/>
      <c r="V350" s="34"/>
      <c r="W350" s="34"/>
      <c r="X350" s="34"/>
      <c r="Y350" s="34"/>
      <c r="Z350" s="34"/>
      <c r="AA350" s="34"/>
      <c r="AB350" s="34"/>
      <c r="AC350" s="34"/>
      <c r="AD350" s="34"/>
      <c r="AE350" s="34"/>
      <c r="AR350" s="184" t="s">
        <v>346</v>
      </c>
      <c r="AT350" s="184" t="s">
        <v>250</v>
      </c>
      <c r="AU350" s="184" t="s">
        <v>82</v>
      </c>
      <c r="AY350" s="17" t="s">
        <v>119</v>
      </c>
      <c r="BE350" s="185">
        <f>IF(N350="základní",J350,0)</f>
        <v>0</v>
      </c>
      <c r="BF350" s="185">
        <f>IF(N350="snížená",J350,0)</f>
        <v>0</v>
      </c>
      <c r="BG350" s="185">
        <f>IF(N350="zákl. přenesená",J350,0)</f>
        <v>0</v>
      </c>
      <c r="BH350" s="185">
        <f>IF(N350="sníž. přenesená",J350,0)</f>
        <v>0</v>
      </c>
      <c r="BI350" s="185">
        <f>IF(N350="nulová",J350,0)</f>
        <v>0</v>
      </c>
      <c r="BJ350" s="17" t="s">
        <v>79</v>
      </c>
      <c r="BK350" s="185">
        <f>ROUND(I350*H350,2)</f>
        <v>0</v>
      </c>
      <c r="BL350" s="17" t="s">
        <v>235</v>
      </c>
      <c r="BM350" s="184" t="s">
        <v>564</v>
      </c>
    </row>
    <row r="351" spans="1:65" s="2" customFormat="1" ht="11.25">
      <c r="A351" s="34"/>
      <c r="B351" s="35"/>
      <c r="C351" s="36"/>
      <c r="D351" s="186" t="s">
        <v>128</v>
      </c>
      <c r="E351" s="36"/>
      <c r="F351" s="187" t="s">
        <v>563</v>
      </c>
      <c r="G351" s="36"/>
      <c r="H351" s="36"/>
      <c r="I351" s="188"/>
      <c r="J351" s="36"/>
      <c r="K351" s="36"/>
      <c r="L351" s="39"/>
      <c r="M351" s="189"/>
      <c r="N351" s="190"/>
      <c r="O351" s="64"/>
      <c r="P351" s="64"/>
      <c r="Q351" s="64"/>
      <c r="R351" s="64"/>
      <c r="S351" s="64"/>
      <c r="T351" s="65"/>
      <c r="U351" s="34"/>
      <c r="V351" s="34"/>
      <c r="W351" s="34"/>
      <c r="X351" s="34"/>
      <c r="Y351" s="34"/>
      <c r="Z351" s="34"/>
      <c r="AA351" s="34"/>
      <c r="AB351" s="34"/>
      <c r="AC351" s="34"/>
      <c r="AD351" s="34"/>
      <c r="AE351" s="34"/>
      <c r="AT351" s="17" t="s">
        <v>128</v>
      </c>
      <c r="AU351" s="17" t="s">
        <v>82</v>
      </c>
    </row>
    <row r="352" spans="1:65" s="13" customFormat="1" ht="11.25">
      <c r="B352" s="193"/>
      <c r="C352" s="194"/>
      <c r="D352" s="186" t="s">
        <v>132</v>
      </c>
      <c r="E352" s="195" t="s">
        <v>19</v>
      </c>
      <c r="F352" s="196" t="s">
        <v>565</v>
      </c>
      <c r="G352" s="194"/>
      <c r="H352" s="197">
        <v>8.9999999999999993E-3</v>
      </c>
      <c r="I352" s="198"/>
      <c r="J352" s="194"/>
      <c r="K352" s="194"/>
      <c r="L352" s="199"/>
      <c r="M352" s="200"/>
      <c r="N352" s="201"/>
      <c r="O352" s="201"/>
      <c r="P352" s="201"/>
      <c r="Q352" s="201"/>
      <c r="R352" s="201"/>
      <c r="S352" s="201"/>
      <c r="T352" s="202"/>
      <c r="AT352" s="203" t="s">
        <v>132</v>
      </c>
      <c r="AU352" s="203" t="s">
        <v>82</v>
      </c>
      <c r="AV352" s="13" t="s">
        <v>82</v>
      </c>
      <c r="AW352" s="13" t="s">
        <v>33</v>
      </c>
      <c r="AX352" s="13" t="s">
        <v>79</v>
      </c>
      <c r="AY352" s="203" t="s">
        <v>119</v>
      </c>
    </row>
    <row r="353" spans="1:65" s="2" customFormat="1" ht="16.5" customHeight="1">
      <c r="A353" s="34"/>
      <c r="B353" s="35"/>
      <c r="C353" s="205" t="s">
        <v>566</v>
      </c>
      <c r="D353" s="205" t="s">
        <v>250</v>
      </c>
      <c r="E353" s="206" t="s">
        <v>567</v>
      </c>
      <c r="F353" s="207" t="s">
        <v>568</v>
      </c>
      <c r="G353" s="208" t="s">
        <v>217</v>
      </c>
      <c r="H353" s="209">
        <v>1E-3</v>
      </c>
      <c r="I353" s="210"/>
      <c r="J353" s="211">
        <f>ROUND(I353*H353,2)</f>
        <v>0</v>
      </c>
      <c r="K353" s="207" t="s">
        <v>125</v>
      </c>
      <c r="L353" s="212"/>
      <c r="M353" s="213" t="s">
        <v>19</v>
      </c>
      <c r="N353" s="214" t="s">
        <v>42</v>
      </c>
      <c r="O353" s="64"/>
      <c r="P353" s="182">
        <f>O353*H353</f>
        <v>0</v>
      </c>
      <c r="Q353" s="182">
        <v>1</v>
      </c>
      <c r="R353" s="182">
        <f>Q353*H353</f>
        <v>1E-3</v>
      </c>
      <c r="S353" s="182">
        <v>0</v>
      </c>
      <c r="T353" s="183">
        <f>S353*H353</f>
        <v>0</v>
      </c>
      <c r="U353" s="34"/>
      <c r="V353" s="34"/>
      <c r="W353" s="34"/>
      <c r="X353" s="34"/>
      <c r="Y353" s="34"/>
      <c r="Z353" s="34"/>
      <c r="AA353" s="34"/>
      <c r="AB353" s="34"/>
      <c r="AC353" s="34"/>
      <c r="AD353" s="34"/>
      <c r="AE353" s="34"/>
      <c r="AR353" s="184" t="s">
        <v>346</v>
      </c>
      <c r="AT353" s="184" t="s">
        <v>250</v>
      </c>
      <c r="AU353" s="184" t="s">
        <v>82</v>
      </c>
      <c r="AY353" s="17" t="s">
        <v>119</v>
      </c>
      <c r="BE353" s="185">
        <f>IF(N353="základní",J353,0)</f>
        <v>0</v>
      </c>
      <c r="BF353" s="185">
        <f>IF(N353="snížená",J353,0)</f>
        <v>0</v>
      </c>
      <c r="BG353" s="185">
        <f>IF(N353="zákl. přenesená",J353,0)</f>
        <v>0</v>
      </c>
      <c r="BH353" s="185">
        <f>IF(N353="sníž. přenesená",J353,0)</f>
        <v>0</v>
      </c>
      <c r="BI353" s="185">
        <f>IF(N353="nulová",J353,0)</f>
        <v>0</v>
      </c>
      <c r="BJ353" s="17" t="s">
        <v>79</v>
      </c>
      <c r="BK353" s="185">
        <f>ROUND(I353*H353,2)</f>
        <v>0</v>
      </c>
      <c r="BL353" s="17" t="s">
        <v>235</v>
      </c>
      <c r="BM353" s="184" t="s">
        <v>569</v>
      </c>
    </row>
    <row r="354" spans="1:65" s="2" customFormat="1" ht="11.25">
      <c r="A354" s="34"/>
      <c r="B354" s="35"/>
      <c r="C354" s="36"/>
      <c r="D354" s="186" t="s">
        <v>128</v>
      </c>
      <c r="E354" s="36"/>
      <c r="F354" s="187" t="s">
        <v>568</v>
      </c>
      <c r="G354" s="36"/>
      <c r="H354" s="36"/>
      <c r="I354" s="188"/>
      <c r="J354" s="36"/>
      <c r="K354" s="36"/>
      <c r="L354" s="39"/>
      <c r="M354" s="189"/>
      <c r="N354" s="190"/>
      <c r="O354" s="64"/>
      <c r="P354" s="64"/>
      <c r="Q354" s="64"/>
      <c r="R354" s="64"/>
      <c r="S354" s="64"/>
      <c r="T354" s="65"/>
      <c r="U354" s="34"/>
      <c r="V354" s="34"/>
      <c r="W354" s="34"/>
      <c r="X354" s="34"/>
      <c r="Y354" s="34"/>
      <c r="Z354" s="34"/>
      <c r="AA354" s="34"/>
      <c r="AB354" s="34"/>
      <c r="AC354" s="34"/>
      <c r="AD354" s="34"/>
      <c r="AE354" s="34"/>
      <c r="AT354" s="17" t="s">
        <v>128</v>
      </c>
      <c r="AU354" s="17" t="s">
        <v>82</v>
      </c>
    </row>
    <row r="355" spans="1:65" s="13" customFormat="1" ht="11.25">
      <c r="B355" s="193"/>
      <c r="C355" s="194"/>
      <c r="D355" s="186" t="s">
        <v>132</v>
      </c>
      <c r="E355" s="195" t="s">
        <v>19</v>
      </c>
      <c r="F355" s="196" t="s">
        <v>570</v>
      </c>
      <c r="G355" s="194"/>
      <c r="H355" s="197">
        <v>1E-3</v>
      </c>
      <c r="I355" s="198"/>
      <c r="J355" s="194"/>
      <c r="K355" s="194"/>
      <c r="L355" s="199"/>
      <c r="M355" s="200"/>
      <c r="N355" s="201"/>
      <c r="O355" s="201"/>
      <c r="P355" s="201"/>
      <c r="Q355" s="201"/>
      <c r="R355" s="201"/>
      <c r="S355" s="201"/>
      <c r="T355" s="202"/>
      <c r="AT355" s="203" t="s">
        <v>132</v>
      </c>
      <c r="AU355" s="203" t="s">
        <v>82</v>
      </c>
      <c r="AV355" s="13" t="s">
        <v>82</v>
      </c>
      <c r="AW355" s="13" t="s">
        <v>33</v>
      </c>
      <c r="AX355" s="13" t="s">
        <v>79</v>
      </c>
      <c r="AY355" s="203" t="s">
        <v>119</v>
      </c>
    </row>
    <row r="356" spans="1:65" s="2" customFormat="1" ht="16.5" customHeight="1">
      <c r="A356" s="34"/>
      <c r="B356" s="35"/>
      <c r="C356" s="173" t="s">
        <v>571</v>
      </c>
      <c r="D356" s="173" t="s">
        <v>121</v>
      </c>
      <c r="E356" s="174" t="s">
        <v>572</v>
      </c>
      <c r="F356" s="175" t="s">
        <v>573</v>
      </c>
      <c r="G356" s="176" t="s">
        <v>253</v>
      </c>
      <c r="H356" s="177">
        <v>129.94</v>
      </c>
      <c r="I356" s="178"/>
      <c r="J356" s="179">
        <f>ROUND(I356*H356,2)</f>
        <v>0</v>
      </c>
      <c r="K356" s="175" t="s">
        <v>125</v>
      </c>
      <c r="L356" s="39"/>
      <c r="M356" s="180" t="s">
        <v>19</v>
      </c>
      <c r="N356" s="181" t="s">
        <v>42</v>
      </c>
      <c r="O356" s="64"/>
      <c r="P356" s="182">
        <f>O356*H356</f>
        <v>0</v>
      </c>
      <c r="Q356" s="182">
        <v>5.0000000000000002E-5</v>
      </c>
      <c r="R356" s="182">
        <f>Q356*H356</f>
        <v>6.4970000000000002E-3</v>
      </c>
      <c r="S356" s="182">
        <v>0</v>
      </c>
      <c r="T356" s="183">
        <f>S356*H356</f>
        <v>0</v>
      </c>
      <c r="U356" s="34"/>
      <c r="V356" s="34"/>
      <c r="W356" s="34"/>
      <c r="X356" s="34"/>
      <c r="Y356" s="34"/>
      <c r="Z356" s="34"/>
      <c r="AA356" s="34"/>
      <c r="AB356" s="34"/>
      <c r="AC356" s="34"/>
      <c r="AD356" s="34"/>
      <c r="AE356" s="34"/>
      <c r="AR356" s="184" t="s">
        <v>235</v>
      </c>
      <c r="AT356" s="184" t="s">
        <v>121</v>
      </c>
      <c r="AU356" s="184" t="s">
        <v>82</v>
      </c>
      <c r="AY356" s="17" t="s">
        <v>119</v>
      </c>
      <c r="BE356" s="185">
        <f>IF(N356="základní",J356,0)</f>
        <v>0</v>
      </c>
      <c r="BF356" s="185">
        <f>IF(N356="snížená",J356,0)</f>
        <v>0</v>
      </c>
      <c r="BG356" s="185">
        <f>IF(N356="zákl. přenesená",J356,0)</f>
        <v>0</v>
      </c>
      <c r="BH356" s="185">
        <f>IF(N356="sníž. přenesená",J356,0)</f>
        <v>0</v>
      </c>
      <c r="BI356" s="185">
        <f>IF(N356="nulová",J356,0)</f>
        <v>0</v>
      </c>
      <c r="BJ356" s="17" t="s">
        <v>79</v>
      </c>
      <c r="BK356" s="185">
        <f>ROUND(I356*H356,2)</f>
        <v>0</v>
      </c>
      <c r="BL356" s="17" t="s">
        <v>235</v>
      </c>
      <c r="BM356" s="184" t="s">
        <v>574</v>
      </c>
    </row>
    <row r="357" spans="1:65" s="2" customFormat="1" ht="11.25">
      <c r="A357" s="34"/>
      <c r="B357" s="35"/>
      <c r="C357" s="36"/>
      <c r="D357" s="186" t="s">
        <v>128</v>
      </c>
      <c r="E357" s="36"/>
      <c r="F357" s="187" t="s">
        <v>575</v>
      </c>
      <c r="G357" s="36"/>
      <c r="H357" s="36"/>
      <c r="I357" s="188"/>
      <c r="J357" s="36"/>
      <c r="K357" s="36"/>
      <c r="L357" s="39"/>
      <c r="M357" s="189"/>
      <c r="N357" s="190"/>
      <c r="O357" s="64"/>
      <c r="P357" s="64"/>
      <c r="Q357" s="64"/>
      <c r="R357" s="64"/>
      <c r="S357" s="64"/>
      <c r="T357" s="65"/>
      <c r="U357" s="34"/>
      <c r="V357" s="34"/>
      <c r="W357" s="34"/>
      <c r="X357" s="34"/>
      <c r="Y357" s="34"/>
      <c r="Z357" s="34"/>
      <c r="AA357" s="34"/>
      <c r="AB357" s="34"/>
      <c r="AC357" s="34"/>
      <c r="AD357" s="34"/>
      <c r="AE357" s="34"/>
      <c r="AT357" s="17" t="s">
        <v>128</v>
      </c>
      <c r="AU357" s="17" t="s">
        <v>82</v>
      </c>
    </row>
    <row r="358" spans="1:65" s="2" customFormat="1" ht="11.25">
      <c r="A358" s="34"/>
      <c r="B358" s="35"/>
      <c r="C358" s="36"/>
      <c r="D358" s="191" t="s">
        <v>130</v>
      </c>
      <c r="E358" s="36"/>
      <c r="F358" s="192" t="s">
        <v>576</v>
      </c>
      <c r="G358" s="36"/>
      <c r="H358" s="36"/>
      <c r="I358" s="188"/>
      <c r="J358" s="36"/>
      <c r="K358" s="36"/>
      <c r="L358" s="39"/>
      <c r="M358" s="189"/>
      <c r="N358" s="190"/>
      <c r="O358" s="64"/>
      <c r="P358" s="64"/>
      <c r="Q358" s="64"/>
      <c r="R358" s="64"/>
      <c r="S358" s="64"/>
      <c r="T358" s="65"/>
      <c r="U358" s="34"/>
      <c r="V358" s="34"/>
      <c r="W358" s="34"/>
      <c r="X358" s="34"/>
      <c r="Y358" s="34"/>
      <c r="Z358" s="34"/>
      <c r="AA358" s="34"/>
      <c r="AB358" s="34"/>
      <c r="AC358" s="34"/>
      <c r="AD358" s="34"/>
      <c r="AE358" s="34"/>
      <c r="AT358" s="17" t="s">
        <v>130</v>
      </c>
      <c r="AU358" s="17" t="s">
        <v>82</v>
      </c>
    </row>
    <row r="359" spans="1:65" s="13" customFormat="1" ht="11.25">
      <c r="B359" s="193"/>
      <c r="C359" s="194"/>
      <c r="D359" s="186" t="s">
        <v>132</v>
      </c>
      <c r="E359" s="195" t="s">
        <v>19</v>
      </c>
      <c r="F359" s="196" t="s">
        <v>577</v>
      </c>
      <c r="G359" s="194"/>
      <c r="H359" s="197">
        <v>57.46</v>
      </c>
      <c r="I359" s="198"/>
      <c r="J359" s="194"/>
      <c r="K359" s="194"/>
      <c r="L359" s="199"/>
      <c r="M359" s="200"/>
      <c r="N359" s="201"/>
      <c r="O359" s="201"/>
      <c r="P359" s="201"/>
      <c r="Q359" s="201"/>
      <c r="R359" s="201"/>
      <c r="S359" s="201"/>
      <c r="T359" s="202"/>
      <c r="AT359" s="203" t="s">
        <v>132</v>
      </c>
      <c r="AU359" s="203" t="s">
        <v>82</v>
      </c>
      <c r="AV359" s="13" t="s">
        <v>82</v>
      </c>
      <c r="AW359" s="13" t="s">
        <v>33</v>
      </c>
      <c r="AX359" s="13" t="s">
        <v>71</v>
      </c>
      <c r="AY359" s="203" t="s">
        <v>119</v>
      </c>
    </row>
    <row r="360" spans="1:65" s="13" customFormat="1" ht="11.25">
      <c r="B360" s="193"/>
      <c r="C360" s="194"/>
      <c r="D360" s="186" t="s">
        <v>132</v>
      </c>
      <c r="E360" s="195" t="s">
        <v>19</v>
      </c>
      <c r="F360" s="196" t="s">
        <v>578</v>
      </c>
      <c r="G360" s="194"/>
      <c r="H360" s="197">
        <v>72.48</v>
      </c>
      <c r="I360" s="198"/>
      <c r="J360" s="194"/>
      <c r="K360" s="194"/>
      <c r="L360" s="199"/>
      <c r="M360" s="200"/>
      <c r="N360" s="201"/>
      <c r="O360" s="201"/>
      <c r="P360" s="201"/>
      <c r="Q360" s="201"/>
      <c r="R360" s="201"/>
      <c r="S360" s="201"/>
      <c r="T360" s="202"/>
      <c r="AT360" s="203" t="s">
        <v>132</v>
      </c>
      <c r="AU360" s="203" t="s">
        <v>82</v>
      </c>
      <c r="AV360" s="13" t="s">
        <v>82</v>
      </c>
      <c r="AW360" s="13" t="s">
        <v>33</v>
      </c>
      <c r="AX360" s="13" t="s">
        <v>71</v>
      </c>
      <c r="AY360" s="203" t="s">
        <v>119</v>
      </c>
    </row>
    <row r="361" spans="1:65" s="2" customFormat="1" ht="16.5" customHeight="1">
      <c r="A361" s="34"/>
      <c r="B361" s="35"/>
      <c r="C361" s="205" t="s">
        <v>579</v>
      </c>
      <c r="D361" s="205" t="s">
        <v>250</v>
      </c>
      <c r="E361" s="206" t="s">
        <v>580</v>
      </c>
      <c r="F361" s="207" t="s">
        <v>581</v>
      </c>
      <c r="G361" s="208" t="s">
        <v>428</v>
      </c>
      <c r="H361" s="209">
        <v>1</v>
      </c>
      <c r="I361" s="210"/>
      <c r="J361" s="211">
        <f>ROUND(I361*H361,2)</f>
        <v>0</v>
      </c>
      <c r="K361" s="207" t="s">
        <v>19</v>
      </c>
      <c r="L361" s="212"/>
      <c r="M361" s="213" t="s">
        <v>19</v>
      </c>
      <c r="N361" s="214" t="s">
        <v>42</v>
      </c>
      <c r="O361" s="64"/>
      <c r="P361" s="182">
        <f>O361*H361</f>
        <v>0</v>
      </c>
      <c r="Q361" s="182">
        <v>5.7459999999999997E-2</v>
      </c>
      <c r="R361" s="182">
        <f>Q361*H361</f>
        <v>5.7459999999999997E-2</v>
      </c>
      <c r="S361" s="182">
        <v>0</v>
      </c>
      <c r="T361" s="183">
        <f>S361*H361</f>
        <v>0</v>
      </c>
      <c r="U361" s="34"/>
      <c r="V361" s="34"/>
      <c r="W361" s="34"/>
      <c r="X361" s="34"/>
      <c r="Y361" s="34"/>
      <c r="Z361" s="34"/>
      <c r="AA361" s="34"/>
      <c r="AB361" s="34"/>
      <c r="AC361" s="34"/>
      <c r="AD361" s="34"/>
      <c r="AE361" s="34"/>
      <c r="AR361" s="184" t="s">
        <v>178</v>
      </c>
      <c r="AT361" s="184" t="s">
        <v>250</v>
      </c>
      <c r="AU361" s="184" t="s">
        <v>82</v>
      </c>
      <c r="AY361" s="17" t="s">
        <v>119</v>
      </c>
      <c r="BE361" s="185">
        <f>IF(N361="základní",J361,0)</f>
        <v>0</v>
      </c>
      <c r="BF361" s="185">
        <f>IF(N361="snížená",J361,0)</f>
        <v>0</v>
      </c>
      <c r="BG361" s="185">
        <f>IF(N361="zákl. přenesená",J361,0)</f>
        <v>0</v>
      </c>
      <c r="BH361" s="185">
        <f>IF(N361="sníž. přenesená",J361,0)</f>
        <v>0</v>
      </c>
      <c r="BI361" s="185">
        <f>IF(N361="nulová",J361,0)</f>
        <v>0</v>
      </c>
      <c r="BJ361" s="17" t="s">
        <v>79</v>
      </c>
      <c r="BK361" s="185">
        <f>ROUND(I361*H361,2)</f>
        <v>0</v>
      </c>
      <c r="BL361" s="17" t="s">
        <v>126</v>
      </c>
      <c r="BM361" s="184" t="s">
        <v>582</v>
      </c>
    </row>
    <row r="362" spans="1:65" s="2" customFormat="1" ht="11.25">
      <c r="A362" s="34"/>
      <c r="B362" s="35"/>
      <c r="C362" s="36"/>
      <c r="D362" s="186" t="s">
        <v>128</v>
      </c>
      <c r="E362" s="36"/>
      <c r="F362" s="187" t="s">
        <v>581</v>
      </c>
      <c r="G362" s="36"/>
      <c r="H362" s="36"/>
      <c r="I362" s="188"/>
      <c r="J362" s="36"/>
      <c r="K362" s="36"/>
      <c r="L362" s="39"/>
      <c r="M362" s="189"/>
      <c r="N362" s="190"/>
      <c r="O362" s="64"/>
      <c r="P362" s="64"/>
      <c r="Q362" s="64"/>
      <c r="R362" s="64"/>
      <c r="S362" s="64"/>
      <c r="T362" s="65"/>
      <c r="U362" s="34"/>
      <c r="V362" s="34"/>
      <c r="W362" s="34"/>
      <c r="X362" s="34"/>
      <c r="Y362" s="34"/>
      <c r="Z362" s="34"/>
      <c r="AA362" s="34"/>
      <c r="AB362" s="34"/>
      <c r="AC362" s="34"/>
      <c r="AD362" s="34"/>
      <c r="AE362" s="34"/>
      <c r="AT362" s="17" t="s">
        <v>128</v>
      </c>
      <c r="AU362" s="17" t="s">
        <v>82</v>
      </c>
    </row>
    <row r="363" spans="1:65" s="2" customFormat="1" ht="78">
      <c r="A363" s="34"/>
      <c r="B363" s="35"/>
      <c r="C363" s="36"/>
      <c r="D363" s="186" t="s">
        <v>139</v>
      </c>
      <c r="E363" s="36"/>
      <c r="F363" s="204" t="s">
        <v>583</v>
      </c>
      <c r="G363" s="36"/>
      <c r="H363" s="36"/>
      <c r="I363" s="188"/>
      <c r="J363" s="36"/>
      <c r="K363" s="36"/>
      <c r="L363" s="39"/>
      <c r="M363" s="189"/>
      <c r="N363" s="190"/>
      <c r="O363" s="64"/>
      <c r="P363" s="64"/>
      <c r="Q363" s="64"/>
      <c r="R363" s="64"/>
      <c r="S363" s="64"/>
      <c r="T363" s="65"/>
      <c r="U363" s="34"/>
      <c r="V363" s="34"/>
      <c r="W363" s="34"/>
      <c r="X363" s="34"/>
      <c r="Y363" s="34"/>
      <c r="Z363" s="34"/>
      <c r="AA363" s="34"/>
      <c r="AB363" s="34"/>
      <c r="AC363" s="34"/>
      <c r="AD363" s="34"/>
      <c r="AE363" s="34"/>
      <c r="AT363" s="17" t="s">
        <v>139</v>
      </c>
      <c r="AU363" s="17" t="s">
        <v>82</v>
      </c>
    </row>
    <row r="364" spans="1:65" s="2" customFormat="1" ht="16.5" customHeight="1">
      <c r="A364" s="34"/>
      <c r="B364" s="35"/>
      <c r="C364" s="205" t="s">
        <v>584</v>
      </c>
      <c r="D364" s="205" t="s">
        <v>250</v>
      </c>
      <c r="E364" s="206" t="s">
        <v>585</v>
      </c>
      <c r="F364" s="207" t="s">
        <v>586</v>
      </c>
      <c r="G364" s="208" t="s">
        <v>428</v>
      </c>
      <c r="H364" s="209">
        <v>1</v>
      </c>
      <c r="I364" s="210"/>
      <c r="J364" s="211">
        <f>ROUND(I364*H364,2)</f>
        <v>0</v>
      </c>
      <c r="K364" s="207" t="s">
        <v>19</v>
      </c>
      <c r="L364" s="212"/>
      <c r="M364" s="213" t="s">
        <v>19</v>
      </c>
      <c r="N364" s="214" t="s">
        <v>42</v>
      </c>
      <c r="O364" s="64"/>
      <c r="P364" s="182">
        <f>O364*H364</f>
        <v>0</v>
      </c>
      <c r="Q364" s="182">
        <v>7.2480000000000003E-2</v>
      </c>
      <c r="R364" s="182">
        <f>Q364*H364</f>
        <v>7.2480000000000003E-2</v>
      </c>
      <c r="S364" s="182">
        <v>0</v>
      </c>
      <c r="T364" s="183">
        <f>S364*H364</f>
        <v>0</v>
      </c>
      <c r="U364" s="34"/>
      <c r="V364" s="34"/>
      <c r="W364" s="34"/>
      <c r="X364" s="34"/>
      <c r="Y364" s="34"/>
      <c r="Z364" s="34"/>
      <c r="AA364" s="34"/>
      <c r="AB364" s="34"/>
      <c r="AC364" s="34"/>
      <c r="AD364" s="34"/>
      <c r="AE364" s="34"/>
      <c r="AR364" s="184" t="s">
        <v>178</v>
      </c>
      <c r="AT364" s="184" t="s">
        <v>250</v>
      </c>
      <c r="AU364" s="184" t="s">
        <v>82</v>
      </c>
      <c r="AY364" s="17" t="s">
        <v>119</v>
      </c>
      <c r="BE364" s="185">
        <f>IF(N364="základní",J364,0)</f>
        <v>0</v>
      </c>
      <c r="BF364" s="185">
        <f>IF(N364="snížená",J364,0)</f>
        <v>0</v>
      </c>
      <c r="BG364" s="185">
        <f>IF(N364="zákl. přenesená",J364,0)</f>
        <v>0</v>
      </c>
      <c r="BH364" s="185">
        <f>IF(N364="sníž. přenesená",J364,0)</f>
        <v>0</v>
      </c>
      <c r="BI364" s="185">
        <f>IF(N364="nulová",J364,0)</f>
        <v>0</v>
      </c>
      <c r="BJ364" s="17" t="s">
        <v>79</v>
      </c>
      <c r="BK364" s="185">
        <f>ROUND(I364*H364,2)</f>
        <v>0</v>
      </c>
      <c r="BL364" s="17" t="s">
        <v>126</v>
      </c>
      <c r="BM364" s="184" t="s">
        <v>587</v>
      </c>
    </row>
    <row r="365" spans="1:65" s="2" customFormat="1" ht="11.25">
      <c r="A365" s="34"/>
      <c r="B365" s="35"/>
      <c r="C365" s="36"/>
      <c r="D365" s="186" t="s">
        <v>128</v>
      </c>
      <c r="E365" s="36"/>
      <c r="F365" s="187" t="s">
        <v>586</v>
      </c>
      <c r="G365" s="36"/>
      <c r="H365" s="36"/>
      <c r="I365" s="188"/>
      <c r="J365" s="36"/>
      <c r="K365" s="36"/>
      <c r="L365" s="39"/>
      <c r="M365" s="189"/>
      <c r="N365" s="190"/>
      <c r="O365" s="64"/>
      <c r="P365" s="64"/>
      <c r="Q365" s="64"/>
      <c r="R365" s="64"/>
      <c r="S365" s="64"/>
      <c r="T365" s="65"/>
      <c r="U365" s="34"/>
      <c r="V365" s="34"/>
      <c r="W365" s="34"/>
      <c r="X365" s="34"/>
      <c r="Y365" s="34"/>
      <c r="Z365" s="34"/>
      <c r="AA365" s="34"/>
      <c r="AB365" s="34"/>
      <c r="AC365" s="34"/>
      <c r="AD365" s="34"/>
      <c r="AE365" s="34"/>
      <c r="AT365" s="17" t="s">
        <v>128</v>
      </c>
      <c r="AU365" s="17" t="s">
        <v>82</v>
      </c>
    </row>
    <row r="366" spans="1:65" s="2" customFormat="1" ht="19.5">
      <c r="A366" s="34"/>
      <c r="B366" s="35"/>
      <c r="C366" s="36"/>
      <c r="D366" s="186" t="s">
        <v>139</v>
      </c>
      <c r="E366" s="36"/>
      <c r="F366" s="204" t="s">
        <v>588</v>
      </c>
      <c r="G366" s="36"/>
      <c r="H366" s="36"/>
      <c r="I366" s="188"/>
      <c r="J366" s="36"/>
      <c r="K366" s="36"/>
      <c r="L366" s="39"/>
      <c r="M366" s="189"/>
      <c r="N366" s="190"/>
      <c r="O366" s="64"/>
      <c r="P366" s="64"/>
      <c r="Q366" s="64"/>
      <c r="R366" s="64"/>
      <c r="S366" s="64"/>
      <c r="T366" s="65"/>
      <c r="U366" s="34"/>
      <c r="V366" s="34"/>
      <c r="W366" s="34"/>
      <c r="X366" s="34"/>
      <c r="Y366" s="34"/>
      <c r="Z366" s="34"/>
      <c r="AA366" s="34"/>
      <c r="AB366" s="34"/>
      <c r="AC366" s="34"/>
      <c r="AD366" s="34"/>
      <c r="AE366" s="34"/>
      <c r="AT366" s="17" t="s">
        <v>139</v>
      </c>
      <c r="AU366" s="17" t="s">
        <v>82</v>
      </c>
    </row>
    <row r="367" spans="1:65" s="2" customFormat="1" ht="16.5" customHeight="1">
      <c r="A367" s="34"/>
      <c r="B367" s="35"/>
      <c r="C367" s="173" t="s">
        <v>589</v>
      </c>
      <c r="D367" s="173" t="s">
        <v>121</v>
      </c>
      <c r="E367" s="174" t="s">
        <v>590</v>
      </c>
      <c r="F367" s="175" t="s">
        <v>591</v>
      </c>
      <c r="G367" s="176" t="s">
        <v>253</v>
      </c>
      <c r="H367" s="177">
        <v>50</v>
      </c>
      <c r="I367" s="178"/>
      <c r="J367" s="179">
        <f>ROUND(I367*H367,2)</f>
        <v>0</v>
      </c>
      <c r="K367" s="175" t="s">
        <v>125</v>
      </c>
      <c r="L367" s="39"/>
      <c r="M367" s="180" t="s">
        <v>19</v>
      </c>
      <c r="N367" s="181" t="s">
        <v>42</v>
      </c>
      <c r="O367" s="64"/>
      <c r="P367" s="182">
        <f>O367*H367</f>
        <v>0</v>
      </c>
      <c r="Q367" s="182">
        <v>0</v>
      </c>
      <c r="R367" s="182">
        <f>Q367*H367</f>
        <v>0</v>
      </c>
      <c r="S367" s="182">
        <v>1E-3</v>
      </c>
      <c r="T367" s="183">
        <f>S367*H367</f>
        <v>0.05</v>
      </c>
      <c r="U367" s="34"/>
      <c r="V367" s="34"/>
      <c r="W367" s="34"/>
      <c r="X367" s="34"/>
      <c r="Y367" s="34"/>
      <c r="Z367" s="34"/>
      <c r="AA367" s="34"/>
      <c r="AB367" s="34"/>
      <c r="AC367" s="34"/>
      <c r="AD367" s="34"/>
      <c r="AE367" s="34"/>
      <c r="AR367" s="184" t="s">
        <v>235</v>
      </c>
      <c r="AT367" s="184" t="s">
        <v>121</v>
      </c>
      <c r="AU367" s="184" t="s">
        <v>82</v>
      </c>
      <c r="AY367" s="17" t="s">
        <v>119</v>
      </c>
      <c r="BE367" s="185">
        <f>IF(N367="základní",J367,0)</f>
        <v>0</v>
      </c>
      <c r="BF367" s="185">
        <f>IF(N367="snížená",J367,0)</f>
        <v>0</v>
      </c>
      <c r="BG367" s="185">
        <f>IF(N367="zákl. přenesená",J367,0)</f>
        <v>0</v>
      </c>
      <c r="BH367" s="185">
        <f>IF(N367="sníž. přenesená",J367,0)</f>
        <v>0</v>
      </c>
      <c r="BI367" s="185">
        <f>IF(N367="nulová",J367,0)</f>
        <v>0</v>
      </c>
      <c r="BJ367" s="17" t="s">
        <v>79</v>
      </c>
      <c r="BK367" s="185">
        <f>ROUND(I367*H367,2)</f>
        <v>0</v>
      </c>
      <c r="BL367" s="17" t="s">
        <v>235</v>
      </c>
      <c r="BM367" s="184" t="s">
        <v>592</v>
      </c>
    </row>
    <row r="368" spans="1:65" s="2" customFormat="1" ht="11.25">
      <c r="A368" s="34"/>
      <c r="B368" s="35"/>
      <c r="C368" s="36"/>
      <c r="D368" s="186" t="s">
        <v>128</v>
      </c>
      <c r="E368" s="36"/>
      <c r="F368" s="187" t="s">
        <v>593</v>
      </c>
      <c r="G368" s="36"/>
      <c r="H368" s="36"/>
      <c r="I368" s="188"/>
      <c r="J368" s="36"/>
      <c r="K368" s="36"/>
      <c r="L368" s="39"/>
      <c r="M368" s="189"/>
      <c r="N368" s="190"/>
      <c r="O368" s="64"/>
      <c r="P368" s="64"/>
      <c r="Q368" s="64"/>
      <c r="R368" s="64"/>
      <c r="S368" s="64"/>
      <c r="T368" s="65"/>
      <c r="U368" s="34"/>
      <c r="V368" s="34"/>
      <c r="W368" s="34"/>
      <c r="X368" s="34"/>
      <c r="Y368" s="34"/>
      <c r="Z368" s="34"/>
      <c r="AA368" s="34"/>
      <c r="AB368" s="34"/>
      <c r="AC368" s="34"/>
      <c r="AD368" s="34"/>
      <c r="AE368" s="34"/>
      <c r="AT368" s="17" t="s">
        <v>128</v>
      </c>
      <c r="AU368" s="17" t="s">
        <v>82</v>
      </c>
    </row>
    <row r="369" spans="1:65" s="2" customFormat="1" ht="11.25">
      <c r="A369" s="34"/>
      <c r="B369" s="35"/>
      <c r="C369" s="36"/>
      <c r="D369" s="191" t="s">
        <v>130</v>
      </c>
      <c r="E369" s="36"/>
      <c r="F369" s="192" t="s">
        <v>594</v>
      </c>
      <c r="G369" s="36"/>
      <c r="H369" s="36"/>
      <c r="I369" s="188"/>
      <c r="J369" s="36"/>
      <c r="K369" s="36"/>
      <c r="L369" s="39"/>
      <c r="M369" s="189"/>
      <c r="N369" s="190"/>
      <c r="O369" s="64"/>
      <c r="P369" s="64"/>
      <c r="Q369" s="64"/>
      <c r="R369" s="64"/>
      <c r="S369" s="64"/>
      <c r="T369" s="65"/>
      <c r="U369" s="34"/>
      <c r="V369" s="34"/>
      <c r="W369" s="34"/>
      <c r="X369" s="34"/>
      <c r="Y369" s="34"/>
      <c r="Z369" s="34"/>
      <c r="AA369" s="34"/>
      <c r="AB369" s="34"/>
      <c r="AC369" s="34"/>
      <c r="AD369" s="34"/>
      <c r="AE369" s="34"/>
      <c r="AT369" s="17" t="s">
        <v>130</v>
      </c>
      <c r="AU369" s="17" t="s">
        <v>82</v>
      </c>
    </row>
    <row r="370" spans="1:65" s="13" customFormat="1" ht="11.25">
      <c r="B370" s="193"/>
      <c r="C370" s="194"/>
      <c r="D370" s="186" t="s">
        <v>132</v>
      </c>
      <c r="E370" s="195" t="s">
        <v>19</v>
      </c>
      <c r="F370" s="196" t="s">
        <v>595</v>
      </c>
      <c r="G370" s="194"/>
      <c r="H370" s="197">
        <v>50</v>
      </c>
      <c r="I370" s="198"/>
      <c r="J370" s="194"/>
      <c r="K370" s="194"/>
      <c r="L370" s="199"/>
      <c r="M370" s="200"/>
      <c r="N370" s="201"/>
      <c r="O370" s="201"/>
      <c r="P370" s="201"/>
      <c r="Q370" s="201"/>
      <c r="R370" s="201"/>
      <c r="S370" s="201"/>
      <c r="T370" s="202"/>
      <c r="AT370" s="203" t="s">
        <v>132</v>
      </c>
      <c r="AU370" s="203" t="s">
        <v>82</v>
      </c>
      <c r="AV370" s="13" t="s">
        <v>82</v>
      </c>
      <c r="AW370" s="13" t="s">
        <v>33</v>
      </c>
      <c r="AX370" s="13" t="s">
        <v>79</v>
      </c>
      <c r="AY370" s="203" t="s">
        <v>119</v>
      </c>
    </row>
    <row r="371" spans="1:65" s="2" customFormat="1" ht="16.5" customHeight="1">
      <c r="A371" s="34"/>
      <c r="B371" s="35"/>
      <c r="C371" s="173" t="s">
        <v>596</v>
      </c>
      <c r="D371" s="173" t="s">
        <v>121</v>
      </c>
      <c r="E371" s="174" t="s">
        <v>597</v>
      </c>
      <c r="F371" s="175" t="s">
        <v>598</v>
      </c>
      <c r="G371" s="176" t="s">
        <v>253</v>
      </c>
      <c r="H371" s="177">
        <v>9.5399999999999991</v>
      </c>
      <c r="I371" s="178"/>
      <c r="J371" s="179">
        <f>ROUND(I371*H371,2)</f>
        <v>0</v>
      </c>
      <c r="K371" s="175" t="s">
        <v>19</v>
      </c>
      <c r="L371" s="39"/>
      <c r="M371" s="180" t="s">
        <v>19</v>
      </c>
      <c r="N371" s="181" t="s">
        <v>42</v>
      </c>
      <c r="O371" s="64"/>
      <c r="P371" s="182">
        <f>O371*H371</f>
        <v>0</v>
      </c>
      <c r="Q371" s="182">
        <v>0</v>
      </c>
      <c r="R371" s="182">
        <f>Q371*H371</f>
        <v>0</v>
      </c>
      <c r="S371" s="182">
        <v>0</v>
      </c>
      <c r="T371" s="183">
        <f>S371*H371</f>
        <v>0</v>
      </c>
      <c r="U371" s="34"/>
      <c r="V371" s="34"/>
      <c r="W371" s="34"/>
      <c r="X371" s="34"/>
      <c r="Y371" s="34"/>
      <c r="Z371" s="34"/>
      <c r="AA371" s="34"/>
      <c r="AB371" s="34"/>
      <c r="AC371" s="34"/>
      <c r="AD371" s="34"/>
      <c r="AE371" s="34"/>
      <c r="AR371" s="184" t="s">
        <v>235</v>
      </c>
      <c r="AT371" s="184" t="s">
        <v>121</v>
      </c>
      <c r="AU371" s="184" t="s">
        <v>82</v>
      </c>
      <c r="AY371" s="17" t="s">
        <v>119</v>
      </c>
      <c r="BE371" s="185">
        <f>IF(N371="základní",J371,0)</f>
        <v>0</v>
      </c>
      <c r="BF371" s="185">
        <f>IF(N371="snížená",J371,0)</f>
        <v>0</v>
      </c>
      <c r="BG371" s="185">
        <f>IF(N371="zákl. přenesená",J371,0)</f>
        <v>0</v>
      </c>
      <c r="BH371" s="185">
        <f>IF(N371="sníž. přenesená",J371,0)</f>
        <v>0</v>
      </c>
      <c r="BI371" s="185">
        <f>IF(N371="nulová",J371,0)</f>
        <v>0</v>
      </c>
      <c r="BJ371" s="17" t="s">
        <v>79</v>
      </c>
      <c r="BK371" s="185">
        <f>ROUND(I371*H371,2)</f>
        <v>0</v>
      </c>
      <c r="BL371" s="17" t="s">
        <v>235</v>
      </c>
      <c r="BM371" s="184" t="s">
        <v>599</v>
      </c>
    </row>
    <row r="372" spans="1:65" s="2" customFormat="1" ht="11.25">
      <c r="A372" s="34"/>
      <c r="B372" s="35"/>
      <c r="C372" s="36"/>
      <c r="D372" s="186" t="s">
        <v>128</v>
      </c>
      <c r="E372" s="36"/>
      <c r="F372" s="187" t="s">
        <v>598</v>
      </c>
      <c r="G372" s="36"/>
      <c r="H372" s="36"/>
      <c r="I372" s="188"/>
      <c r="J372" s="36"/>
      <c r="K372" s="36"/>
      <c r="L372" s="39"/>
      <c r="M372" s="189"/>
      <c r="N372" s="190"/>
      <c r="O372" s="64"/>
      <c r="P372" s="64"/>
      <c r="Q372" s="64"/>
      <c r="R372" s="64"/>
      <c r="S372" s="64"/>
      <c r="T372" s="65"/>
      <c r="U372" s="34"/>
      <c r="V372" s="34"/>
      <c r="W372" s="34"/>
      <c r="X372" s="34"/>
      <c r="Y372" s="34"/>
      <c r="Z372" s="34"/>
      <c r="AA372" s="34"/>
      <c r="AB372" s="34"/>
      <c r="AC372" s="34"/>
      <c r="AD372" s="34"/>
      <c r="AE372" s="34"/>
      <c r="AT372" s="17" t="s">
        <v>128</v>
      </c>
      <c r="AU372" s="17" t="s">
        <v>82</v>
      </c>
    </row>
    <row r="373" spans="1:65" s="13" customFormat="1" ht="11.25">
      <c r="B373" s="193"/>
      <c r="C373" s="194"/>
      <c r="D373" s="186" t="s">
        <v>132</v>
      </c>
      <c r="E373" s="195" t="s">
        <v>19</v>
      </c>
      <c r="F373" s="196" t="s">
        <v>560</v>
      </c>
      <c r="G373" s="194"/>
      <c r="H373" s="197">
        <v>9.5399999999999991</v>
      </c>
      <c r="I373" s="198"/>
      <c r="J373" s="194"/>
      <c r="K373" s="194"/>
      <c r="L373" s="199"/>
      <c r="M373" s="200"/>
      <c r="N373" s="201"/>
      <c r="O373" s="201"/>
      <c r="P373" s="201"/>
      <c r="Q373" s="201"/>
      <c r="R373" s="201"/>
      <c r="S373" s="201"/>
      <c r="T373" s="202"/>
      <c r="AT373" s="203" t="s">
        <v>132</v>
      </c>
      <c r="AU373" s="203" t="s">
        <v>82</v>
      </c>
      <c r="AV373" s="13" t="s">
        <v>82</v>
      </c>
      <c r="AW373" s="13" t="s">
        <v>33</v>
      </c>
      <c r="AX373" s="13" t="s">
        <v>79</v>
      </c>
      <c r="AY373" s="203" t="s">
        <v>119</v>
      </c>
    </row>
    <row r="374" spans="1:65" s="2" customFormat="1" ht="16.5" customHeight="1">
      <c r="A374" s="34"/>
      <c r="B374" s="35"/>
      <c r="C374" s="173" t="s">
        <v>600</v>
      </c>
      <c r="D374" s="173" t="s">
        <v>121</v>
      </c>
      <c r="E374" s="174" t="s">
        <v>601</v>
      </c>
      <c r="F374" s="175" t="s">
        <v>602</v>
      </c>
      <c r="G374" s="176" t="s">
        <v>217</v>
      </c>
      <c r="H374" s="177">
        <v>1.7000000000000001E-2</v>
      </c>
      <c r="I374" s="178"/>
      <c r="J374" s="179">
        <f>ROUND(I374*H374,2)</f>
        <v>0</v>
      </c>
      <c r="K374" s="175" t="s">
        <v>125</v>
      </c>
      <c r="L374" s="39"/>
      <c r="M374" s="180" t="s">
        <v>19</v>
      </c>
      <c r="N374" s="181" t="s">
        <v>42</v>
      </c>
      <c r="O374" s="64"/>
      <c r="P374" s="182">
        <f>O374*H374</f>
        <v>0</v>
      </c>
      <c r="Q374" s="182">
        <v>0</v>
      </c>
      <c r="R374" s="182">
        <f>Q374*H374</f>
        <v>0</v>
      </c>
      <c r="S374" s="182">
        <v>0</v>
      </c>
      <c r="T374" s="183">
        <f>S374*H374</f>
        <v>0</v>
      </c>
      <c r="U374" s="34"/>
      <c r="V374" s="34"/>
      <c r="W374" s="34"/>
      <c r="X374" s="34"/>
      <c r="Y374" s="34"/>
      <c r="Z374" s="34"/>
      <c r="AA374" s="34"/>
      <c r="AB374" s="34"/>
      <c r="AC374" s="34"/>
      <c r="AD374" s="34"/>
      <c r="AE374" s="34"/>
      <c r="AR374" s="184" t="s">
        <v>235</v>
      </c>
      <c r="AT374" s="184" t="s">
        <v>121</v>
      </c>
      <c r="AU374" s="184" t="s">
        <v>82</v>
      </c>
      <c r="AY374" s="17" t="s">
        <v>119</v>
      </c>
      <c r="BE374" s="185">
        <f>IF(N374="základní",J374,0)</f>
        <v>0</v>
      </c>
      <c r="BF374" s="185">
        <f>IF(N374="snížená",J374,0)</f>
        <v>0</v>
      </c>
      <c r="BG374" s="185">
        <f>IF(N374="zákl. přenesená",J374,0)</f>
        <v>0</v>
      </c>
      <c r="BH374" s="185">
        <f>IF(N374="sníž. přenesená",J374,0)</f>
        <v>0</v>
      </c>
      <c r="BI374" s="185">
        <f>IF(N374="nulová",J374,0)</f>
        <v>0</v>
      </c>
      <c r="BJ374" s="17" t="s">
        <v>79</v>
      </c>
      <c r="BK374" s="185">
        <f>ROUND(I374*H374,2)</f>
        <v>0</v>
      </c>
      <c r="BL374" s="17" t="s">
        <v>235</v>
      </c>
      <c r="BM374" s="184" t="s">
        <v>603</v>
      </c>
    </row>
    <row r="375" spans="1:65" s="2" customFormat="1" ht="19.5">
      <c r="A375" s="34"/>
      <c r="B375" s="35"/>
      <c r="C375" s="36"/>
      <c r="D375" s="186" t="s">
        <v>128</v>
      </c>
      <c r="E375" s="36"/>
      <c r="F375" s="187" t="s">
        <v>604</v>
      </c>
      <c r="G375" s="36"/>
      <c r="H375" s="36"/>
      <c r="I375" s="188"/>
      <c r="J375" s="36"/>
      <c r="K375" s="36"/>
      <c r="L375" s="39"/>
      <c r="M375" s="189"/>
      <c r="N375" s="190"/>
      <c r="O375" s="64"/>
      <c r="P375" s="64"/>
      <c r="Q375" s="64"/>
      <c r="R375" s="64"/>
      <c r="S375" s="64"/>
      <c r="T375" s="65"/>
      <c r="U375" s="34"/>
      <c r="V375" s="34"/>
      <c r="W375" s="34"/>
      <c r="X375" s="34"/>
      <c r="Y375" s="34"/>
      <c r="Z375" s="34"/>
      <c r="AA375" s="34"/>
      <c r="AB375" s="34"/>
      <c r="AC375" s="34"/>
      <c r="AD375" s="34"/>
      <c r="AE375" s="34"/>
      <c r="AT375" s="17" t="s">
        <v>128</v>
      </c>
      <c r="AU375" s="17" t="s">
        <v>82</v>
      </c>
    </row>
    <row r="376" spans="1:65" s="2" customFormat="1" ht="11.25">
      <c r="A376" s="34"/>
      <c r="B376" s="35"/>
      <c r="C376" s="36"/>
      <c r="D376" s="191" t="s">
        <v>130</v>
      </c>
      <c r="E376" s="36"/>
      <c r="F376" s="192" t="s">
        <v>605</v>
      </c>
      <c r="G376" s="36"/>
      <c r="H376" s="36"/>
      <c r="I376" s="188"/>
      <c r="J376" s="36"/>
      <c r="K376" s="36"/>
      <c r="L376" s="39"/>
      <c r="M376" s="215"/>
      <c r="N376" s="216"/>
      <c r="O376" s="217"/>
      <c r="P376" s="217"/>
      <c r="Q376" s="217"/>
      <c r="R376" s="217"/>
      <c r="S376" s="217"/>
      <c r="T376" s="218"/>
      <c r="U376" s="34"/>
      <c r="V376" s="34"/>
      <c r="W376" s="34"/>
      <c r="X376" s="34"/>
      <c r="Y376" s="34"/>
      <c r="Z376" s="34"/>
      <c r="AA376" s="34"/>
      <c r="AB376" s="34"/>
      <c r="AC376" s="34"/>
      <c r="AD376" s="34"/>
      <c r="AE376" s="34"/>
      <c r="AT376" s="17" t="s">
        <v>130</v>
      </c>
      <c r="AU376" s="17" t="s">
        <v>82</v>
      </c>
    </row>
    <row r="377" spans="1:65" s="2" customFormat="1" ht="6.95" customHeight="1">
      <c r="A377" s="34"/>
      <c r="B377" s="47"/>
      <c r="C377" s="48"/>
      <c r="D377" s="48"/>
      <c r="E377" s="48"/>
      <c r="F377" s="48"/>
      <c r="G377" s="48"/>
      <c r="H377" s="48"/>
      <c r="I377" s="48"/>
      <c r="J377" s="48"/>
      <c r="K377" s="48"/>
      <c r="L377" s="39"/>
      <c r="M377" s="34"/>
      <c r="O377" s="34"/>
      <c r="P377" s="34"/>
      <c r="Q377" s="34"/>
      <c r="R377" s="34"/>
      <c r="S377" s="34"/>
      <c r="T377" s="34"/>
      <c r="U377" s="34"/>
      <c r="V377" s="34"/>
      <c r="W377" s="34"/>
      <c r="X377" s="34"/>
      <c r="Y377" s="34"/>
      <c r="Z377" s="34"/>
      <c r="AA377" s="34"/>
      <c r="AB377" s="34"/>
      <c r="AC377" s="34"/>
      <c r="AD377" s="34"/>
      <c r="AE377" s="34"/>
    </row>
  </sheetData>
  <sheetProtection algorithmName="SHA-512" hashValue="PpyR1dY547BSgkrVBQliq0hHeDtvLbHI7BPDgEcqCoTXpSVs6pgNsc4VpBvZCWMVHmDkJBOm3WvZZgptlIVr9g==" saltValue="YkOTpT3uwXtNLJW1erxBoQGjW8NGtCl2FoqC8nlxffYraORY+tP5d9JyHrLIMFcSwbK6MX+PeiNr5/Kw7wScOw==" spinCount="100000" sheet="1" objects="1" scenarios="1" formatColumns="0" formatRows="0" autoFilter="0"/>
  <autoFilter ref="C89:K376"/>
  <mergeCells count="9">
    <mergeCell ref="E50:H50"/>
    <mergeCell ref="E80:H80"/>
    <mergeCell ref="E82:H82"/>
    <mergeCell ref="L2:V2"/>
    <mergeCell ref="E7:H7"/>
    <mergeCell ref="E9:H9"/>
    <mergeCell ref="E18:H18"/>
    <mergeCell ref="E27:H27"/>
    <mergeCell ref="E48:H48"/>
  </mergeCells>
  <hyperlinks>
    <hyperlink ref="F95" r:id="rId1"/>
    <hyperlink ref="F99" r:id="rId2"/>
    <hyperlink ref="F103" r:id="rId3"/>
    <hyperlink ref="F107" r:id="rId4"/>
    <hyperlink ref="F111" r:id="rId5"/>
    <hyperlink ref="F115" r:id="rId6"/>
    <hyperlink ref="F121" r:id="rId7"/>
    <hyperlink ref="F125" r:id="rId8"/>
    <hyperlink ref="F129" r:id="rId9"/>
    <hyperlink ref="F133" r:id="rId10"/>
    <hyperlink ref="F137" r:id="rId11"/>
    <hyperlink ref="F141" r:id="rId12"/>
    <hyperlink ref="F146" r:id="rId13"/>
    <hyperlink ref="F150" r:id="rId14"/>
    <hyperlink ref="F154" r:id="rId15"/>
    <hyperlink ref="F158" r:id="rId16"/>
    <hyperlink ref="F162" r:id="rId17"/>
    <hyperlink ref="F170" r:id="rId18"/>
    <hyperlink ref="F174" r:id="rId19"/>
    <hyperlink ref="F178" r:id="rId20"/>
    <hyperlink ref="F182" r:id="rId21"/>
    <hyperlink ref="F186" r:id="rId22"/>
    <hyperlink ref="F191" r:id="rId23"/>
    <hyperlink ref="F195" r:id="rId24"/>
    <hyperlink ref="F199" r:id="rId25"/>
    <hyperlink ref="F202" r:id="rId26"/>
    <hyperlink ref="F206" r:id="rId27"/>
    <hyperlink ref="F211" r:id="rId28"/>
    <hyperlink ref="F215" r:id="rId29"/>
    <hyperlink ref="F219" r:id="rId30"/>
    <hyperlink ref="F223" r:id="rId31"/>
    <hyperlink ref="F228" r:id="rId32"/>
    <hyperlink ref="F236" r:id="rId33"/>
    <hyperlink ref="F240" r:id="rId34"/>
    <hyperlink ref="F245" r:id="rId35"/>
    <hyperlink ref="F249" r:id="rId36"/>
    <hyperlink ref="F254" r:id="rId37"/>
    <hyperlink ref="F259" r:id="rId38"/>
    <hyperlink ref="F264" r:id="rId39"/>
    <hyperlink ref="F269" r:id="rId40"/>
    <hyperlink ref="F273" r:id="rId41"/>
    <hyperlink ref="F290" r:id="rId42"/>
    <hyperlink ref="F299" r:id="rId43"/>
    <hyperlink ref="F303" r:id="rId44"/>
    <hyperlink ref="F307" r:id="rId45"/>
    <hyperlink ref="F311" r:id="rId46"/>
    <hyperlink ref="F316" r:id="rId47"/>
    <hyperlink ref="F321" r:id="rId48"/>
    <hyperlink ref="F325" r:id="rId49"/>
    <hyperlink ref="F330" r:id="rId50"/>
    <hyperlink ref="F334" r:id="rId51"/>
    <hyperlink ref="F338" r:id="rId52"/>
    <hyperlink ref="F343" r:id="rId53"/>
    <hyperlink ref="F348" r:id="rId54"/>
    <hyperlink ref="F358" r:id="rId55"/>
    <hyperlink ref="F369" r:id="rId56"/>
    <hyperlink ref="F376" r:id="rId57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58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12"/>
  <sheetViews>
    <sheetView showGridLines="0" topLeftCell="A89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5"/>
      <c r="M2" s="345"/>
      <c r="N2" s="345"/>
      <c r="O2" s="345"/>
      <c r="P2" s="345"/>
      <c r="Q2" s="345"/>
      <c r="R2" s="345"/>
      <c r="S2" s="345"/>
      <c r="T2" s="345"/>
      <c r="U2" s="345"/>
      <c r="V2" s="345"/>
      <c r="AT2" s="17" t="s">
        <v>85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82</v>
      </c>
    </row>
    <row r="4" spans="1:46" s="1" customFormat="1" ht="24.95" customHeight="1">
      <c r="B4" s="20"/>
      <c r="D4" s="103" t="s">
        <v>86</v>
      </c>
      <c r="L4" s="20"/>
      <c r="M4" s="104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05" t="s">
        <v>16</v>
      </c>
      <c r="L6" s="20"/>
    </row>
    <row r="7" spans="1:46" s="1" customFormat="1" ht="16.5" customHeight="1">
      <c r="B7" s="20"/>
      <c r="E7" s="346" t="str">
        <f>'Rekapitulace stavby'!K6</f>
        <v>Starohorská cesta - SO-106</v>
      </c>
      <c r="F7" s="347"/>
      <c r="G7" s="347"/>
      <c r="H7" s="347"/>
      <c r="L7" s="20"/>
    </row>
    <row r="8" spans="1:46" s="2" customFormat="1" ht="12" customHeight="1">
      <c r="A8" s="34"/>
      <c r="B8" s="39"/>
      <c r="C8" s="34"/>
      <c r="D8" s="105" t="s">
        <v>87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48" t="s">
        <v>606</v>
      </c>
      <c r="F9" s="349"/>
      <c r="G9" s="349"/>
      <c r="H9" s="349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5" t="s">
        <v>18</v>
      </c>
      <c r="E11" s="34"/>
      <c r="F11" s="107" t="s">
        <v>19</v>
      </c>
      <c r="G11" s="34"/>
      <c r="H11" s="34"/>
      <c r="I11" s="105" t="s">
        <v>20</v>
      </c>
      <c r="J11" s="107" t="s">
        <v>19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5" t="s">
        <v>21</v>
      </c>
      <c r="E12" s="34"/>
      <c r="F12" s="107" t="s">
        <v>22</v>
      </c>
      <c r="G12" s="34"/>
      <c r="H12" s="34"/>
      <c r="I12" s="105" t="s">
        <v>23</v>
      </c>
      <c r="J12" s="108" t="str">
        <f>'Rekapitulace stavby'!AN8</f>
        <v>17. 5. 2023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5" t="s">
        <v>25</v>
      </c>
      <c r="E14" s="34"/>
      <c r="F14" s="34"/>
      <c r="G14" s="34"/>
      <c r="H14" s="34"/>
      <c r="I14" s="105" t="s">
        <v>26</v>
      </c>
      <c r="J14" s="107" t="s">
        <v>19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7" t="s">
        <v>27</v>
      </c>
      <c r="F15" s="34"/>
      <c r="G15" s="34"/>
      <c r="H15" s="34"/>
      <c r="I15" s="105" t="s">
        <v>28</v>
      </c>
      <c r="J15" s="107" t="s">
        <v>19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5" t="s">
        <v>29</v>
      </c>
      <c r="E17" s="34"/>
      <c r="F17" s="34"/>
      <c r="G17" s="34"/>
      <c r="H17" s="34"/>
      <c r="I17" s="105" t="s">
        <v>26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50" t="str">
        <f>'Rekapitulace stavby'!E14</f>
        <v>Vyplň údaj</v>
      </c>
      <c r="F18" s="351"/>
      <c r="G18" s="351"/>
      <c r="H18" s="351"/>
      <c r="I18" s="105" t="s">
        <v>28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5" t="s">
        <v>31</v>
      </c>
      <c r="E20" s="34"/>
      <c r="F20" s="34"/>
      <c r="G20" s="34"/>
      <c r="H20" s="34"/>
      <c r="I20" s="105" t="s">
        <v>26</v>
      </c>
      <c r="J20" s="107" t="s">
        <v>19</v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7" t="s">
        <v>32</v>
      </c>
      <c r="F21" s="34"/>
      <c r="G21" s="34"/>
      <c r="H21" s="34"/>
      <c r="I21" s="105" t="s">
        <v>28</v>
      </c>
      <c r="J21" s="107" t="s">
        <v>19</v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5" t="s">
        <v>34</v>
      </c>
      <c r="E23" s="34"/>
      <c r="F23" s="34"/>
      <c r="G23" s="34"/>
      <c r="H23" s="34"/>
      <c r="I23" s="105" t="s">
        <v>26</v>
      </c>
      <c r="J23" s="107" t="str">
        <f>IF('Rekapitulace stavby'!AN19="","",'Rekapitulace stavby'!AN19)</f>
        <v/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7" t="str">
        <f>IF('Rekapitulace stavby'!E20="","",'Rekapitulace stavby'!E20)</f>
        <v xml:space="preserve"> </v>
      </c>
      <c r="F24" s="34"/>
      <c r="G24" s="34"/>
      <c r="H24" s="34"/>
      <c r="I24" s="105" t="s">
        <v>28</v>
      </c>
      <c r="J24" s="107" t="str">
        <f>IF('Rekapitulace stavby'!AN20="","",'Rekapitulace stavby'!AN20)</f>
        <v/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5" t="s">
        <v>35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09"/>
      <c r="B27" s="110"/>
      <c r="C27" s="109"/>
      <c r="D27" s="109"/>
      <c r="E27" s="352" t="s">
        <v>19</v>
      </c>
      <c r="F27" s="352"/>
      <c r="G27" s="352"/>
      <c r="H27" s="352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3" t="s">
        <v>37</v>
      </c>
      <c r="E30" s="34"/>
      <c r="F30" s="34"/>
      <c r="G30" s="34"/>
      <c r="H30" s="34"/>
      <c r="I30" s="34"/>
      <c r="J30" s="114">
        <f>ROUND(J82,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15" t="s">
        <v>39</v>
      </c>
      <c r="G32" s="34"/>
      <c r="H32" s="34"/>
      <c r="I32" s="115" t="s">
        <v>38</v>
      </c>
      <c r="J32" s="115" t="s">
        <v>40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16" t="s">
        <v>41</v>
      </c>
      <c r="E33" s="105" t="s">
        <v>42</v>
      </c>
      <c r="F33" s="117">
        <f>ROUND((SUM(BE82:BE111)),  2)</f>
        <v>0</v>
      </c>
      <c r="G33" s="34"/>
      <c r="H33" s="34"/>
      <c r="I33" s="118">
        <v>0.21</v>
      </c>
      <c r="J33" s="117">
        <f>ROUND(((SUM(BE82:BE111))*I33),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5" t="s">
        <v>43</v>
      </c>
      <c r="F34" s="117">
        <f>ROUND((SUM(BF82:BF111)),  2)</f>
        <v>0</v>
      </c>
      <c r="G34" s="34"/>
      <c r="H34" s="34"/>
      <c r="I34" s="118">
        <v>0.15</v>
      </c>
      <c r="J34" s="117">
        <f>ROUND(((SUM(BF82:BF111))*I34),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5" t="s">
        <v>44</v>
      </c>
      <c r="F35" s="117">
        <f>ROUND((SUM(BG82:BG111)),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5" t="s">
        <v>45</v>
      </c>
      <c r="F36" s="117">
        <f>ROUND((SUM(BH82:BH111)),  2)</f>
        <v>0</v>
      </c>
      <c r="G36" s="34"/>
      <c r="H36" s="34"/>
      <c r="I36" s="118">
        <v>0.15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5" t="s">
        <v>46</v>
      </c>
      <c r="F37" s="117">
        <f>ROUND((SUM(BI82:BI111)),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19"/>
      <c r="D39" s="120" t="s">
        <v>47</v>
      </c>
      <c r="E39" s="121"/>
      <c r="F39" s="121"/>
      <c r="G39" s="122" t="s">
        <v>48</v>
      </c>
      <c r="H39" s="123" t="s">
        <v>49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89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53" t="str">
        <f>E7</f>
        <v>Starohorská cesta - SO-106</v>
      </c>
      <c r="F48" s="354"/>
      <c r="G48" s="354"/>
      <c r="H48" s="354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87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25" t="str">
        <f>E9</f>
        <v>VON - Vedlejší a ostatní náklady</v>
      </c>
      <c r="F50" s="355"/>
      <c r="G50" s="355"/>
      <c r="H50" s="355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 xml:space="preserve"> </v>
      </c>
      <c r="G52" s="36"/>
      <c r="H52" s="36"/>
      <c r="I52" s="29" t="s">
        <v>23</v>
      </c>
      <c r="J52" s="59" t="str">
        <f>IF(J12="","",J12)</f>
        <v>17. 5. 2023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25.7" customHeight="1">
      <c r="A54" s="34"/>
      <c r="B54" s="35"/>
      <c r="C54" s="29" t="s">
        <v>25</v>
      </c>
      <c r="D54" s="36"/>
      <c r="E54" s="36"/>
      <c r="F54" s="27" t="str">
        <f>E15</f>
        <v>ČR-SPÚ, Pobočka Tábor</v>
      </c>
      <c r="G54" s="36"/>
      <c r="H54" s="36"/>
      <c r="I54" s="29" t="s">
        <v>31</v>
      </c>
      <c r="J54" s="32" t="str">
        <f>E21</f>
        <v>Agroprojekce Litomyšl, s.r.o.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29</v>
      </c>
      <c r="D55" s="36"/>
      <c r="E55" s="36"/>
      <c r="F55" s="27" t="str">
        <f>IF(E18="","",E18)</f>
        <v>Vyplň údaj</v>
      </c>
      <c r="G55" s="36"/>
      <c r="H55" s="36"/>
      <c r="I55" s="29" t="s">
        <v>34</v>
      </c>
      <c r="J55" s="32" t="str">
        <f>E24</f>
        <v xml:space="preserve"> 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90</v>
      </c>
      <c r="D57" s="131"/>
      <c r="E57" s="131"/>
      <c r="F57" s="131"/>
      <c r="G57" s="131"/>
      <c r="H57" s="131"/>
      <c r="I57" s="131"/>
      <c r="J57" s="132" t="s">
        <v>91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3" t="s">
        <v>69</v>
      </c>
      <c r="D59" s="36"/>
      <c r="E59" s="36"/>
      <c r="F59" s="36"/>
      <c r="G59" s="36"/>
      <c r="H59" s="36"/>
      <c r="I59" s="36"/>
      <c r="J59" s="77">
        <f>J82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92</v>
      </c>
    </row>
    <row r="60" spans="1:47" s="9" customFormat="1" ht="24.95" customHeight="1">
      <c r="B60" s="134"/>
      <c r="C60" s="135"/>
      <c r="D60" s="136" t="s">
        <v>607</v>
      </c>
      <c r="E60" s="137"/>
      <c r="F60" s="137"/>
      <c r="G60" s="137"/>
      <c r="H60" s="137"/>
      <c r="I60" s="137"/>
      <c r="J60" s="138">
        <f>J83</f>
        <v>0</v>
      </c>
      <c r="K60" s="135"/>
      <c r="L60" s="139"/>
    </row>
    <row r="61" spans="1:47" s="10" customFormat="1" ht="19.899999999999999" customHeight="1">
      <c r="B61" s="140"/>
      <c r="C61" s="141"/>
      <c r="D61" s="142" t="s">
        <v>608</v>
      </c>
      <c r="E61" s="143"/>
      <c r="F61" s="143"/>
      <c r="G61" s="143"/>
      <c r="H61" s="143"/>
      <c r="I61" s="143"/>
      <c r="J61" s="144">
        <f>J84</f>
        <v>0</v>
      </c>
      <c r="K61" s="141"/>
      <c r="L61" s="145"/>
    </row>
    <row r="62" spans="1:47" s="10" customFormat="1" ht="19.899999999999999" customHeight="1">
      <c r="B62" s="140"/>
      <c r="C62" s="141"/>
      <c r="D62" s="142" t="s">
        <v>609</v>
      </c>
      <c r="E62" s="143"/>
      <c r="F62" s="143"/>
      <c r="G62" s="143"/>
      <c r="H62" s="143"/>
      <c r="I62" s="143"/>
      <c r="J62" s="144">
        <f>J91</f>
        <v>0</v>
      </c>
      <c r="K62" s="141"/>
      <c r="L62" s="145"/>
    </row>
    <row r="63" spans="1:47" s="2" customFormat="1" ht="21.75" customHeight="1">
      <c r="A63" s="34"/>
      <c r="B63" s="35"/>
      <c r="C63" s="36"/>
      <c r="D63" s="36"/>
      <c r="E63" s="36"/>
      <c r="F63" s="36"/>
      <c r="G63" s="36"/>
      <c r="H63" s="36"/>
      <c r="I63" s="36"/>
      <c r="J63" s="36"/>
      <c r="K63" s="36"/>
      <c r="L63" s="106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</row>
    <row r="64" spans="1:47" s="2" customFormat="1" ht="6.95" customHeight="1">
      <c r="A64" s="34"/>
      <c r="B64" s="47"/>
      <c r="C64" s="48"/>
      <c r="D64" s="48"/>
      <c r="E64" s="48"/>
      <c r="F64" s="48"/>
      <c r="G64" s="48"/>
      <c r="H64" s="48"/>
      <c r="I64" s="48"/>
      <c r="J64" s="48"/>
      <c r="K64" s="48"/>
      <c r="L64" s="106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</row>
    <row r="68" spans="1:31" s="2" customFormat="1" ht="6.95" customHeight="1">
      <c r="A68" s="34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106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pans="1:31" s="2" customFormat="1" ht="24.95" customHeight="1">
      <c r="A69" s="34"/>
      <c r="B69" s="35"/>
      <c r="C69" s="23" t="s">
        <v>104</v>
      </c>
      <c r="D69" s="36"/>
      <c r="E69" s="36"/>
      <c r="F69" s="36"/>
      <c r="G69" s="36"/>
      <c r="H69" s="36"/>
      <c r="I69" s="36"/>
      <c r="J69" s="36"/>
      <c r="K69" s="36"/>
      <c r="L69" s="106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31" s="2" customFormat="1" ht="6.95" customHeight="1">
      <c r="A70" s="34"/>
      <c r="B70" s="35"/>
      <c r="C70" s="36"/>
      <c r="D70" s="36"/>
      <c r="E70" s="36"/>
      <c r="F70" s="36"/>
      <c r="G70" s="36"/>
      <c r="H70" s="36"/>
      <c r="I70" s="36"/>
      <c r="J70" s="36"/>
      <c r="K70" s="36"/>
      <c r="L70" s="106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12" customHeight="1">
      <c r="A71" s="34"/>
      <c r="B71" s="35"/>
      <c r="C71" s="29" t="s">
        <v>16</v>
      </c>
      <c r="D71" s="36"/>
      <c r="E71" s="36"/>
      <c r="F71" s="36"/>
      <c r="G71" s="36"/>
      <c r="H71" s="36"/>
      <c r="I71" s="36"/>
      <c r="J71" s="36"/>
      <c r="K71" s="36"/>
      <c r="L71" s="10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16.5" customHeight="1">
      <c r="A72" s="34"/>
      <c r="B72" s="35"/>
      <c r="C72" s="36"/>
      <c r="D72" s="36"/>
      <c r="E72" s="353" t="str">
        <f>E7</f>
        <v>Starohorská cesta - SO-106</v>
      </c>
      <c r="F72" s="354"/>
      <c r="G72" s="354"/>
      <c r="H72" s="354"/>
      <c r="I72" s="36"/>
      <c r="J72" s="36"/>
      <c r="K72" s="36"/>
      <c r="L72" s="10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12" customHeight="1">
      <c r="A73" s="34"/>
      <c r="B73" s="35"/>
      <c r="C73" s="29" t="s">
        <v>87</v>
      </c>
      <c r="D73" s="36"/>
      <c r="E73" s="36"/>
      <c r="F73" s="36"/>
      <c r="G73" s="36"/>
      <c r="H73" s="36"/>
      <c r="I73" s="36"/>
      <c r="J73" s="36"/>
      <c r="K73" s="36"/>
      <c r="L73" s="10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16.5" customHeight="1">
      <c r="A74" s="34"/>
      <c r="B74" s="35"/>
      <c r="C74" s="36"/>
      <c r="D74" s="36"/>
      <c r="E74" s="325" t="str">
        <f>E9</f>
        <v>VON - Vedlejší a ostatní náklady</v>
      </c>
      <c r="F74" s="355"/>
      <c r="G74" s="355"/>
      <c r="H74" s="355"/>
      <c r="I74" s="36"/>
      <c r="J74" s="36"/>
      <c r="K74" s="36"/>
      <c r="L74" s="10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6.95" customHeight="1">
      <c r="A75" s="34"/>
      <c r="B75" s="35"/>
      <c r="C75" s="36"/>
      <c r="D75" s="36"/>
      <c r="E75" s="36"/>
      <c r="F75" s="36"/>
      <c r="G75" s="36"/>
      <c r="H75" s="36"/>
      <c r="I75" s="36"/>
      <c r="J75" s="36"/>
      <c r="K75" s="36"/>
      <c r="L75" s="10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2" customHeight="1">
      <c r="A76" s="34"/>
      <c r="B76" s="35"/>
      <c r="C76" s="29" t="s">
        <v>21</v>
      </c>
      <c r="D76" s="36"/>
      <c r="E76" s="36"/>
      <c r="F76" s="27" t="str">
        <f>F12</f>
        <v xml:space="preserve"> </v>
      </c>
      <c r="G76" s="36"/>
      <c r="H76" s="36"/>
      <c r="I76" s="29" t="s">
        <v>23</v>
      </c>
      <c r="J76" s="59" t="str">
        <f>IF(J12="","",J12)</f>
        <v>17. 5. 2023</v>
      </c>
      <c r="K76" s="36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6.95" customHeight="1">
      <c r="A77" s="34"/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25.7" customHeight="1">
      <c r="A78" s="34"/>
      <c r="B78" s="35"/>
      <c r="C78" s="29" t="s">
        <v>25</v>
      </c>
      <c r="D78" s="36"/>
      <c r="E78" s="36"/>
      <c r="F78" s="27" t="str">
        <f>E15</f>
        <v>ČR-SPÚ, Pobočka Tábor</v>
      </c>
      <c r="G78" s="36"/>
      <c r="H78" s="36"/>
      <c r="I78" s="29" t="s">
        <v>31</v>
      </c>
      <c r="J78" s="32" t="str">
        <f>E21</f>
        <v>Agroprojekce Litomyšl, s.r.o.</v>
      </c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5.2" customHeight="1">
      <c r="A79" s="34"/>
      <c r="B79" s="35"/>
      <c r="C79" s="29" t="s">
        <v>29</v>
      </c>
      <c r="D79" s="36"/>
      <c r="E79" s="36"/>
      <c r="F79" s="27" t="str">
        <f>IF(E18="","",E18)</f>
        <v>Vyplň údaj</v>
      </c>
      <c r="G79" s="36"/>
      <c r="H79" s="36"/>
      <c r="I79" s="29" t="s">
        <v>34</v>
      </c>
      <c r="J79" s="32" t="str">
        <f>E24</f>
        <v xml:space="preserve"> </v>
      </c>
      <c r="K79" s="36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0.35" customHeight="1">
      <c r="A80" s="34"/>
      <c r="B80" s="35"/>
      <c r="C80" s="36"/>
      <c r="D80" s="36"/>
      <c r="E80" s="36"/>
      <c r="F80" s="36"/>
      <c r="G80" s="36"/>
      <c r="H80" s="36"/>
      <c r="I80" s="36"/>
      <c r="J80" s="36"/>
      <c r="K80" s="36"/>
      <c r="L80" s="10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11" customFormat="1" ht="29.25" customHeight="1">
      <c r="A81" s="146"/>
      <c r="B81" s="147"/>
      <c r="C81" s="148" t="s">
        <v>105</v>
      </c>
      <c r="D81" s="149" t="s">
        <v>56</v>
      </c>
      <c r="E81" s="149" t="s">
        <v>52</v>
      </c>
      <c r="F81" s="149" t="s">
        <v>53</v>
      </c>
      <c r="G81" s="149" t="s">
        <v>106</v>
      </c>
      <c r="H81" s="149" t="s">
        <v>107</v>
      </c>
      <c r="I81" s="149" t="s">
        <v>108</v>
      </c>
      <c r="J81" s="149" t="s">
        <v>91</v>
      </c>
      <c r="K81" s="150" t="s">
        <v>109</v>
      </c>
      <c r="L81" s="151"/>
      <c r="M81" s="68" t="s">
        <v>19</v>
      </c>
      <c r="N81" s="69" t="s">
        <v>41</v>
      </c>
      <c r="O81" s="69" t="s">
        <v>110</v>
      </c>
      <c r="P81" s="69" t="s">
        <v>111</v>
      </c>
      <c r="Q81" s="69" t="s">
        <v>112</v>
      </c>
      <c r="R81" s="69" t="s">
        <v>113</v>
      </c>
      <c r="S81" s="69" t="s">
        <v>114</v>
      </c>
      <c r="T81" s="70" t="s">
        <v>115</v>
      </c>
      <c r="U81" s="146"/>
      <c r="V81" s="146"/>
      <c r="W81" s="146"/>
      <c r="X81" s="146"/>
      <c r="Y81" s="146"/>
      <c r="Z81" s="146"/>
      <c r="AA81" s="146"/>
      <c r="AB81" s="146"/>
      <c r="AC81" s="146"/>
      <c r="AD81" s="146"/>
      <c r="AE81" s="146"/>
    </row>
    <row r="82" spans="1:65" s="2" customFormat="1" ht="22.9" customHeight="1">
      <c r="A82" s="34"/>
      <c r="B82" s="35"/>
      <c r="C82" s="75" t="s">
        <v>116</v>
      </c>
      <c r="D82" s="36"/>
      <c r="E82" s="36"/>
      <c r="F82" s="36"/>
      <c r="G82" s="36"/>
      <c r="H82" s="36"/>
      <c r="I82" s="36"/>
      <c r="J82" s="152">
        <f>BK82</f>
        <v>0</v>
      </c>
      <c r="K82" s="36"/>
      <c r="L82" s="39"/>
      <c r="M82" s="71"/>
      <c r="N82" s="153"/>
      <c r="O82" s="72"/>
      <c r="P82" s="154">
        <f>P83</f>
        <v>0</v>
      </c>
      <c r="Q82" s="72"/>
      <c r="R82" s="154">
        <f>R83</f>
        <v>0</v>
      </c>
      <c r="S82" s="72"/>
      <c r="T82" s="155">
        <f>T83</f>
        <v>0</v>
      </c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T82" s="17" t="s">
        <v>70</v>
      </c>
      <c r="AU82" s="17" t="s">
        <v>92</v>
      </c>
      <c r="BK82" s="156">
        <f>BK83</f>
        <v>0</v>
      </c>
    </row>
    <row r="83" spans="1:65" s="12" customFormat="1" ht="25.9" customHeight="1">
      <c r="B83" s="157"/>
      <c r="C83" s="158"/>
      <c r="D83" s="159" t="s">
        <v>70</v>
      </c>
      <c r="E83" s="160" t="s">
        <v>610</v>
      </c>
      <c r="F83" s="160" t="s">
        <v>611</v>
      </c>
      <c r="G83" s="158"/>
      <c r="H83" s="158"/>
      <c r="I83" s="161"/>
      <c r="J83" s="162">
        <f>BK83</f>
        <v>0</v>
      </c>
      <c r="K83" s="158"/>
      <c r="L83" s="163"/>
      <c r="M83" s="164"/>
      <c r="N83" s="165"/>
      <c r="O83" s="165"/>
      <c r="P83" s="166">
        <f>P84+P91</f>
        <v>0</v>
      </c>
      <c r="Q83" s="165"/>
      <c r="R83" s="166">
        <f>R84+R91</f>
        <v>0</v>
      </c>
      <c r="S83" s="165"/>
      <c r="T83" s="167">
        <f>T84+T91</f>
        <v>0</v>
      </c>
      <c r="AR83" s="168" t="s">
        <v>154</v>
      </c>
      <c r="AT83" s="169" t="s">
        <v>70</v>
      </c>
      <c r="AU83" s="169" t="s">
        <v>71</v>
      </c>
      <c r="AY83" s="168" t="s">
        <v>119</v>
      </c>
      <c r="BK83" s="170">
        <f>BK84+BK91</f>
        <v>0</v>
      </c>
    </row>
    <row r="84" spans="1:65" s="12" customFormat="1" ht="22.9" customHeight="1">
      <c r="B84" s="157"/>
      <c r="C84" s="158"/>
      <c r="D84" s="159" t="s">
        <v>70</v>
      </c>
      <c r="E84" s="171" t="s">
        <v>612</v>
      </c>
      <c r="F84" s="171" t="s">
        <v>613</v>
      </c>
      <c r="G84" s="158"/>
      <c r="H84" s="158"/>
      <c r="I84" s="161"/>
      <c r="J84" s="172">
        <f>BK84</f>
        <v>0</v>
      </c>
      <c r="K84" s="158"/>
      <c r="L84" s="163"/>
      <c r="M84" s="164"/>
      <c r="N84" s="165"/>
      <c r="O84" s="165"/>
      <c r="P84" s="166">
        <f>SUM(P85:P90)</f>
        <v>0</v>
      </c>
      <c r="Q84" s="165"/>
      <c r="R84" s="166">
        <f>SUM(R85:R90)</f>
        <v>0</v>
      </c>
      <c r="S84" s="165"/>
      <c r="T84" s="167">
        <f>SUM(T85:T90)</f>
        <v>0</v>
      </c>
      <c r="AR84" s="168" t="s">
        <v>154</v>
      </c>
      <c r="AT84" s="169" t="s">
        <v>70</v>
      </c>
      <c r="AU84" s="169" t="s">
        <v>79</v>
      </c>
      <c r="AY84" s="168" t="s">
        <v>119</v>
      </c>
      <c r="BK84" s="170">
        <f>SUM(BK85:BK90)</f>
        <v>0</v>
      </c>
    </row>
    <row r="85" spans="1:65" s="2" customFormat="1" ht="16.5" customHeight="1">
      <c r="A85" s="34"/>
      <c r="B85" s="35"/>
      <c r="C85" s="173" t="s">
        <v>79</v>
      </c>
      <c r="D85" s="173" t="s">
        <v>121</v>
      </c>
      <c r="E85" s="174" t="s">
        <v>614</v>
      </c>
      <c r="F85" s="175" t="s">
        <v>615</v>
      </c>
      <c r="G85" s="176" t="s">
        <v>616</v>
      </c>
      <c r="H85" s="177">
        <v>1</v>
      </c>
      <c r="I85" s="178"/>
      <c r="J85" s="179">
        <f>ROUND(I85*H85,2)</f>
        <v>0</v>
      </c>
      <c r="K85" s="175" t="s">
        <v>19</v>
      </c>
      <c r="L85" s="39"/>
      <c r="M85" s="180" t="s">
        <v>19</v>
      </c>
      <c r="N85" s="181" t="s">
        <v>42</v>
      </c>
      <c r="O85" s="64"/>
      <c r="P85" s="182">
        <f>O85*H85</f>
        <v>0</v>
      </c>
      <c r="Q85" s="182">
        <v>0</v>
      </c>
      <c r="R85" s="182">
        <f>Q85*H85</f>
        <v>0</v>
      </c>
      <c r="S85" s="182">
        <v>0</v>
      </c>
      <c r="T85" s="183">
        <f>S85*H85</f>
        <v>0</v>
      </c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R85" s="184" t="s">
        <v>617</v>
      </c>
      <c r="AT85" s="184" t="s">
        <v>121</v>
      </c>
      <c r="AU85" s="184" t="s">
        <v>82</v>
      </c>
      <c r="AY85" s="17" t="s">
        <v>119</v>
      </c>
      <c r="BE85" s="185">
        <f>IF(N85="základní",J85,0)</f>
        <v>0</v>
      </c>
      <c r="BF85" s="185">
        <f>IF(N85="snížená",J85,0)</f>
        <v>0</v>
      </c>
      <c r="BG85" s="185">
        <f>IF(N85="zákl. přenesená",J85,0)</f>
        <v>0</v>
      </c>
      <c r="BH85" s="185">
        <f>IF(N85="sníž. přenesená",J85,0)</f>
        <v>0</v>
      </c>
      <c r="BI85" s="185">
        <f>IF(N85="nulová",J85,0)</f>
        <v>0</v>
      </c>
      <c r="BJ85" s="17" t="s">
        <v>79</v>
      </c>
      <c r="BK85" s="185">
        <f>ROUND(I85*H85,2)</f>
        <v>0</v>
      </c>
      <c r="BL85" s="17" t="s">
        <v>617</v>
      </c>
      <c r="BM85" s="184" t="s">
        <v>618</v>
      </c>
    </row>
    <row r="86" spans="1:65" s="2" customFormat="1" ht="11.25">
      <c r="A86" s="34"/>
      <c r="B86" s="35"/>
      <c r="C86" s="36"/>
      <c r="D86" s="186" t="s">
        <v>128</v>
      </c>
      <c r="E86" s="36"/>
      <c r="F86" s="187" t="s">
        <v>619</v>
      </c>
      <c r="G86" s="36"/>
      <c r="H86" s="36"/>
      <c r="I86" s="188"/>
      <c r="J86" s="36"/>
      <c r="K86" s="36"/>
      <c r="L86" s="39"/>
      <c r="M86" s="189"/>
      <c r="N86" s="190"/>
      <c r="O86" s="64"/>
      <c r="P86" s="64"/>
      <c r="Q86" s="64"/>
      <c r="R86" s="64"/>
      <c r="S86" s="64"/>
      <c r="T86" s="65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T86" s="17" t="s">
        <v>128</v>
      </c>
      <c r="AU86" s="17" t="s">
        <v>82</v>
      </c>
    </row>
    <row r="87" spans="1:65" s="2" customFormat="1" ht="68.25">
      <c r="A87" s="34"/>
      <c r="B87" s="35"/>
      <c r="C87" s="36"/>
      <c r="D87" s="186" t="s">
        <v>139</v>
      </c>
      <c r="E87" s="36"/>
      <c r="F87" s="204" t="s">
        <v>620</v>
      </c>
      <c r="G87" s="36"/>
      <c r="H87" s="36"/>
      <c r="I87" s="188"/>
      <c r="J87" s="36"/>
      <c r="K87" s="36"/>
      <c r="L87" s="39"/>
      <c r="M87" s="189"/>
      <c r="N87" s="190"/>
      <c r="O87" s="64"/>
      <c r="P87" s="64"/>
      <c r="Q87" s="64"/>
      <c r="R87" s="64"/>
      <c r="S87" s="64"/>
      <c r="T87" s="65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T87" s="17" t="s">
        <v>139</v>
      </c>
      <c r="AU87" s="17" t="s">
        <v>82</v>
      </c>
    </row>
    <row r="88" spans="1:65" s="2" customFormat="1" ht="16.5" customHeight="1">
      <c r="A88" s="34"/>
      <c r="B88" s="35"/>
      <c r="C88" s="173" t="s">
        <v>82</v>
      </c>
      <c r="D88" s="173" t="s">
        <v>121</v>
      </c>
      <c r="E88" s="174" t="s">
        <v>621</v>
      </c>
      <c r="F88" s="175" t="s">
        <v>622</v>
      </c>
      <c r="G88" s="176" t="s">
        <v>616</v>
      </c>
      <c r="H88" s="177">
        <v>1</v>
      </c>
      <c r="I88" s="178"/>
      <c r="J88" s="179">
        <f>ROUND(I88*H88,2)</f>
        <v>0</v>
      </c>
      <c r="K88" s="175" t="s">
        <v>19</v>
      </c>
      <c r="L88" s="39"/>
      <c r="M88" s="180" t="s">
        <v>19</v>
      </c>
      <c r="N88" s="181" t="s">
        <v>42</v>
      </c>
      <c r="O88" s="64"/>
      <c r="P88" s="182">
        <f>O88*H88</f>
        <v>0</v>
      </c>
      <c r="Q88" s="182">
        <v>0</v>
      </c>
      <c r="R88" s="182">
        <f>Q88*H88</f>
        <v>0</v>
      </c>
      <c r="S88" s="182">
        <v>0</v>
      </c>
      <c r="T88" s="183">
        <f>S88*H88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R88" s="184" t="s">
        <v>617</v>
      </c>
      <c r="AT88" s="184" t="s">
        <v>121</v>
      </c>
      <c r="AU88" s="184" t="s">
        <v>82</v>
      </c>
      <c r="AY88" s="17" t="s">
        <v>119</v>
      </c>
      <c r="BE88" s="185">
        <f>IF(N88="základní",J88,0)</f>
        <v>0</v>
      </c>
      <c r="BF88" s="185">
        <f>IF(N88="snížená",J88,0)</f>
        <v>0</v>
      </c>
      <c r="BG88" s="185">
        <f>IF(N88="zákl. přenesená",J88,0)</f>
        <v>0</v>
      </c>
      <c r="BH88" s="185">
        <f>IF(N88="sníž. přenesená",J88,0)</f>
        <v>0</v>
      </c>
      <c r="BI88" s="185">
        <f>IF(N88="nulová",J88,0)</f>
        <v>0</v>
      </c>
      <c r="BJ88" s="17" t="s">
        <v>79</v>
      </c>
      <c r="BK88" s="185">
        <f>ROUND(I88*H88,2)</f>
        <v>0</v>
      </c>
      <c r="BL88" s="17" t="s">
        <v>617</v>
      </c>
      <c r="BM88" s="184" t="s">
        <v>623</v>
      </c>
    </row>
    <row r="89" spans="1:65" s="2" customFormat="1" ht="11.25">
      <c r="A89" s="34"/>
      <c r="B89" s="35"/>
      <c r="C89" s="36"/>
      <c r="D89" s="186" t="s">
        <v>128</v>
      </c>
      <c r="E89" s="36"/>
      <c r="F89" s="187" t="s">
        <v>622</v>
      </c>
      <c r="G89" s="36"/>
      <c r="H89" s="36"/>
      <c r="I89" s="188"/>
      <c r="J89" s="36"/>
      <c r="K89" s="36"/>
      <c r="L89" s="39"/>
      <c r="M89" s="189"/>
      <c r="N89" s="190"/>
      <c r="O89" s="64"/>
      <c r="P89" s="64"/>
      <c r="Q89" s="64"/>
      <c r="R89" s="64"/>
      <c r="S89" s="64"/>
      <c r="T89" s="65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T89" s="17" t="s">
        <v>128</v>
      </c>
      <c r="AU89" s="17" t="s">
        <v>82</v>
      </c>
    </row>
    <row r="90" spans="1:65" s="2" customFormat="1" ht="39">
      <c r="A90" s="34"/>
      <c r="B90" s="35"/>
      <c r="C90" s="36"/>
      <c r="D90" s="186" t="s">
        <v>139</v>
      </c>
      <c r="E90" s="36"/>
      <c r="F90" s="204" t="s">
        <v>624</v>
      </c>
      <c r="G90" s="36"/>
      <c r="H90" s="36"/>
      <c r="I90" s="188"/>
      <c r="J90" s="36"/>
      <c r="K90" s="36"/>
      <c r="L90" s="39"/>
      <c r="M90" s="189"/>
      <c r="N90" s="190"/>
      <c r="O90" s="64"/>
      <c r="P90" s="64"/>
      <c r="Q90" s="64"/>
      <c r="R90" s="64"/>
      <c r="S90" s="64"/>
      <c r="T90" s="65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T90" s="17" t="s">
        <v>139</v>
      </c>
      <c r="AU90" s="17" t="s">
        <v>82</v>
      </c>
    </row>
    <row r="91" spans="1:65" s="12" customFormat="1" ht="22.9" customHeight="1">
      <c r="B91" s="157"/>
      <c r="C91" s="158"/>
      <c r="D91" s="159" t="s">
        <v>70</v>
      </c>
      <c r="E91" s="171" t="s">
        <v>625</v>
      </c>
      <c r="F91" s="171" t="s">
        <v>626</v>
      </c>
      <c r="G91" s="158"/>
      <c r="H91" s="158"/>
      <c r="I91" s="161"/>
      <c r="J91" s="172">
        <f>BK91</f>
        <v>0</v>
      </c>
      <c r="K91" s="158"/>
      <c r="L91" s="163"/>
      <c r="M91" s="164"/>
      <c r="N91" s="165"/>
      <c r="O91" s="165"/>
      <c r="P91" s="166">
        <f>SUM(P92:P111)</f>
        <v>0</v>
      </c>
      <c r="Q91" s="165"/>
      <c r="R91" s="166">
        <f>SUM(R92:R111)</f>
        <v>0</v>
      </c>
      <c r="S91" s="165"/>
      <c r="T91" s="167">
        <f>SUM(T92:T111)</f>
        <v>0</v>
      </c>
      <c r="AR91" s="168" t="s">
        <v>154</v>
      </c>
      <c r="AT91" s="169" t="s">
        <v>70</v>
      </c>
      <c r="AU91" s="169" t="s">
        <v>79</v>
      </c>
      <c r="AY91" s="168" t="s">
        <v>119</v>
      </c>
      <c r="BK91" s="170">
        <f>SUM(BK92:BK111)</f>
        <v>0</v>
      </c>
    </row>
    <row r="92" spans="1:65" s="2" customFormat="1" ht="24.2" customHeight="1">
      <c r="A92" s="34"/>
      <c r="B92" s="35"/>
      <c r="C92" s="173" t="s">
        <v>141</v>
      </c>
      <c r="D92" s="173" t="s">
        <v>121</v>
      </c>
      <c r="E92" s="174" t="s">
        <v>627</v>
      </c>
      <c r="F92" s="175" t="s">
        <v>628</v>
      </c>
      <c r="G92" s="176" t="s">
        <v>616</v>
      </c>
      <c r="H92" s="177">
        <v>1</v>
      </c>
      <c r="I92" s="178"/>
      <c r="J92" s="179">
        <f>ROUND(I92*H92,2)</f>
        <v>0</v>
      </c>
      <c r="K92" s="175" t="s">
        <v>19</v>
      </c>
      <c r="L92" s="39"/>
      <c r="M92" s="180" t="s">
        <v>19</v>
      </c>
      <c r="N92" s="181" t="s">
        <v>42</v>
      </c>
      <c r="O92" s="64"/>
      <c r="P92" s="182">
        <f>O92*H92</f>
        <v>0</v>
      </c>
      <c r="Q92" s="182">
        <v>0</v>
      </c>
      <c r="R92" s="182">
        <f>Q92*H92</f>
        <v>0</v>
      </c>
      <c r="S92" s="182">
        <v>0</v>
      </c>
      <c r="T92" s="183">
        <f>S92*H92</f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84" t="s">
        <v>617</v>
      </c>
      <c r="AT92" s="184" t="s">
        <v>121</v>
      </c>
      <c r="AU92" s="184" t="s">
        <v>82</v>
      </c>
      <c r="AY92" s="17" t="s">
        <v>119</v>
      </c>
      <c r="BE92" s="185">
        <f>IF(N92="základní",J92,0)</f>
        <v>0</v>
      </c>
      <c r="BF92" s="185">
        <f>IF(N92="snížená",J92,0)</f>
        <v>0</v>
      </c>
      <c r="BG92" s="185">
        <f>IF(N92="zákl. přenesená",J92,0)</f>
        <v>0</v>
      </c>
      <c r="BH92" s="185">
        <f>IF(N92="sníž. přenesená",J92,0)</f>
        <v>0</v>
      </c>
      <c r="BI92" s="185">
        <f>IF(N92="nulová",J92,0)</f>
        <v>0</v>
      </c>
      <c r="BJ92" s="17" t="s">
        <v>79</v>
      </c>
      <c r="BK92" s="185">
        <f>ROUND(I92*H92,2)</f>
        <v>0</v>
      </c>
      <c r="BL92" s="17" t="s">
        <v>617</v>
      </c>
      <c r="BM92" s="184" t="s">
        <v>629</v>
      </c>
    </row>
    <row r="93" spans="1:65" s="2" customFormat="1" ht="19.5">
      <c r="A93" s="34"/>
      <c r="B93" s="35"/>
      <c r="C93" s="36"/>
      <c r="D93" s="186" t="s">
        <v>128</v>
      </c>
      <c r="E93" s="36"/>
      <c r="F93" s="187" t="s">
        <v>628</v>
      </c>
      <c r="G93" s="36"/>
      <c r="H93" s="36"/>
      <c r="I93" s="188"/>
      <c r="J93" s="36"/>
      <c r="K93" s="36"/>
      <c r="L93" s="39"/>
      <c r="M93" s="189"/>
      <c r="N93" s="190"/>
      <c r="O93" s="64"/>
      <c r="P93" s="64"/>
      <c r="Q93" s="64"/>
      <c r="R93" s="64"/>
      <c r="S93" s="64"/>
      <c r="T93" s="65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7" t="s">
        <v>128</v>
      </c>
      <c r="AU93" s="17" t="s">
        <v>82</v>
      </c>
    </row>
    <row r="94" spans="1:65" s="2" customFormat="1" ht="19.5">
      <c r="A94" s="34"/>
      <c r="B94" s="35"/>
      <c r="C94" s="36"/>
      <c r="D94" s="186" t="s">
        <v>139</v>
      </c>
      <c r="E94" s="36"/>
      <c r="F94" s="204" t="s">
        <v>630</v>
      </c>
      <c r="G94" s="36"/>
      <c r="H94" s="36"/>
      <c r="I94" s="188"/>
      <c r="J94" s="36"/>
      <c r="K94" s="36"/>
      <c r="L94" s="39"/>
      <c r="M94" s="189"/>
      <c r="N94" s="190"/>
      <c r="O94" s="64"/>
      <c r="P94" s="64"/>
      <c r="Q94" s="64"/>
      <c r="R94" s="64"/>
      <c r="S94" s="64"/>
      <c r="T94" s="65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7" t="s">
        <v>139</v>
      </c>
      <c r="AU94" s="17" t="s">
        <v>82</v>
      </c>
    </row>
    <row r="95" spans="1:65" s="2" customFormat="1" ht="16.5" customHeight="1">
      <c r="A95" s="34"/>
      <c r="B95" s="35"/>
      <c r="C95" s="173" t="s">
        <v>126</v>
      </c>
      <c r="D95" s="173" t="s">
        <v>121</v>
      </c>
      <c r="E95" s="174" t="s">
        <v>631</v>
      </c>
      <c r="F95" s="175" t="s">
        <v>632</v>
      </c>
      <c r="G95" s="176" t="s">
        <v>616</v>
      </c>
      <c r="H95" s="177">
        <v>1</v>
      </c>
      <c r="I95" s="178"/>
      <c r="J95" s="179">
        <f>ROUND(I95*H95,2)</f>
        <v>0</v>
      </c>
      <c r="K95" s="175" t="s">
        <v>19</v>
      </c>
      <c r="L95" s="39"/>
      <c r="M95" s="180" t="s">
        <v>19</v>
      </c>
      <c r="N95" s="181" t="s">
        <v>42</v>
      </c>
      <c r="O95" s="64"/>
      <c r="P95" s="182">
        <f>O95*H95</f>
        <v>0</v>
      </c>
      <c r="Q95" s="182">
        <v>0</v>
      </c>
      <c r="R95" s="182">
        <f>Q95*H95</f>
        <v>0</v>
      </c>
      <c r="S95" s="182">
        <v>0</v>
      </c>
      <c r="T95" s="183">
        <f>S95*H95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84" t="s">
        <v>617</v>
      </c>
      <c r="AT95" s="184" t="s">
        <v>121</v>
      </c>
      <c r="AU95" s="184" t="s">
        <v>82</v>
      </c>
      <c r="AY95" s="17" t="s">
        <v>119</v>
      </c>
      <c r="BE95" s="185">
        <f>IF(N95="základní",J95,0)</f>
        <v>0</v>
      </c>
      <c r="BF95" s="185">
        <f>IF(N95="snížená",J95,0)</f>
        <v>0</v>
      </c>
      <c r="BG95" s="185">
        <f>IF(N95="zákl. přenesená",J95,0)</f>
        <v>0</v>
      </c>
      <c r="BH95" s="185">
        <f>IF(N95="sníž. přenesená",J95,0)</f>
        <v>0</v>
      </c>
      <c r="BI95" s="185">
        <f>IF(N95="nulová",J95,0)</f>
        <v>0</v>
      </c>
      <c r="BJ95" s="17" t="s">
        <v>79</v>
      </c>
      <c r="BK95" s="185">
        <f>ROUND(I95*H95,2)</f>
        <v>0</v>
      </c>
      <c r="BL95" s="17" t="s">
        <v>617</v>
      </c>
      <c r="BM95" s="184" t="s">
        <v>633</v>
      </c>
    </row>
    <row r="96" spans="1:65" s="2" customFormat="1" ht="11.25">
      <c r="A96" s="34"/>
      <c r="B96" s="35"/>
      <c r="C96" s="36"/>
      <c r="D96" s="186" t="s">
        <v>128</v>
      </c>
      <c r="E96" s="36"/>
      <c r="F96" s="187" t="s">
        <v>634</v>
      </c>
      <c r="G96" s="36"/>
      <c r="H96" s="36"/>
      <c r="I96" s="188"/>
      <c r="J96" s="36"/>
      <c r="K96" s="36"/>
      <c r="L96" s="39"/>
      <c r="M96" s="189"/>
      <c r="N96" s="190"/>
      <c r="O96" s="64"/>
      <c r="P96" s="64"/>
      <c r="Q96" s="64"/>
      <c r="R96" s="64"/>
      <c r="S96" s="64"/>
      <c r="T96" s="65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T96" s="17" t="s">
        <v>128</v>
      </c>
      <c r="AU96" s="17" t="s">
        <v>82</v>
      </c>
    </row>
    <row r="97" spans="1:65" s="2" customFormat="1" ht="29.25">
      <c r="A97" s="34"/>
      <c r="B97" s="35"/>
      <c r="C97" s="36"/>
      <c r="D97" s="186" t="s">
        <v>139</v>
      </c>
      <c r="E97" s="36"/>
      <c r="F97" s="204" t="s">
        <v>635</v>
      </c>
      <c r="G97" s="36"/>
      <c r="H97" s="36"/>
      <c r="I97" s="188"/>
      <c r="J97" s="36"/>
      <c r="K97" s="36"/>
      <c r="L97" s="39"/>
      <c r="M97" s="189"/>
      <c r="N97" s="190"/>
      <c r="O97" s="64"/>
      <c r="P97" s="64"/>
      <c r="Q97" s="64"/>
      <c r="R97" s="64"/>
      <c r="S97" s="64"/>
      <c r="T97" s="65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7" t="s">
        <v>139</v>
      </c>
      <c r="AU97" s="17" t="s">
        <v>82</v>
      </c>
    </row>
    <row r="98" spans="1:65" s="2" customFormat="1" ht="16.5" customHeight="1">
      <c r="A98" s="34"/>
      <c r="B98" s="35"/>
      <c r="C98" s="173" t="s">
        <v>154</v>
      </c>
      <c r="D98" s="173" t="s">
        <v>121</v>
      </c>
      <c r="E98" s="174" t="s">
        <v>636</v>
      </c>
      <c r="F98" s="175" t="s">
        <v>637</v>
      </c>
      <c r="G98" s="176" t="s">
        <v>616</v>
      </c>
      <c r="H98" s="177">
        <v>1</v>
      </c>
      <c r="I98" s="178"/>
      <c r="J98" s="179">
        <f>ROUND(I98*H98,2)</f>
        <v>0</v>
      </c>
      <c r="K98" s="175" t="s">
        <v>19</v>
      </c>
      <c r="L98" s="39"/>
      <c r="M98" s="180" t="s">
        <v>19</v>
      </c>
      <c r="N98" s="181" t="s">
        <v>42</v>
      </c>
      <c r="O98" s="64"/>
      <c r="P98" s="182">
        <f>O98*H98</f>
        <v>0</v>
      </c>
      <c r="Q98" s="182">
        <v>0</v>
      </c>
      <c r="R98" s="182">
        <f>Q98*H98</f>
        <v>0</v>
      </c>
      <c r="S98" s="182">
        <v>0</v>
      </c>
      <c r="T98" s="183">
        <f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84" t="s">
        <v>617</v>
      </c>
      <c r="AT98" s="184" t="s">
        <v>121</v>
      </c>
      <c r="AU98" s="184" t="s">
        <v>82</v>
      </c>
      <c r="AY98" s="17" t="s">
        <v>119</v>
      </c>
      <c r="BE98" s="185">
        <f>IF(N98="základní",J98,0)</f>
        <v>0</v>
      </c>
      <c r="BF98" s="185">
        <f>IF(N98="snížená",J98,0)</f>
        <v>0</v>
      </c>
      <c r="BG98" s="185">
        <f>IF(N98="zákl. přenesená",J98,0)</f>
        <v>0</v>
      </c>
      <c r="BH98" s="185">
        <f>IF(N98="sníž. přenesená",J98,0)</f>
        <v>0</v>
      </c>
      <c r="BI98" s="185">
        <f>IF(N98="nulová",J98,0)</f>
        <v>0</v>
      </c>
      <c r="BJ98" s="17" t="s">
        <v>79</v>
      </c>
      <c r="BK98" s="185">
        <f>ROUND(I98*H98,2)</f>
        <v>0</v>
      </c>
      <c r="BL98" s="17" t="s">
        <v>617</v>
      </c>
      <c r="BM98" s="184" t="s">
        <v>638</v>
      </c>
    </row>
    <row r="99" spans="1:65" s="2" customFormat="1" ht="11.25">
      <c r="A99" s="34"/>
      <c r="B99" s="35"/>
      <c r="C99" s="36"/>
      <c r="D99" s="186" t="s">
        <v>128</v>
      </c>
      <c r="E99" s="36"/>
      <c r="F99" s="187" t="s">
        <v>637</v>
      </c>
      <c r="G99" s="36"/>
      <c r="H99" s="36"/>
      <c r="I99" s="188"/>
      <c r="J99" s="36"/>
      <c r="K99" s="36"/>
      <c r="L99" s="39"/>
      <c r="M99" s="189"/>
      <c r="N99" s="190"/>
      <c r="O99" s="64"/>
      <c r="P99" s="64"/>
      <c r="Q99" s="64"/>
      <c r="R99" s="64"/>
      <c r="S99" s="64"/>
      <c r="T99" s="65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T99" s="17" t="s">
        <v>128</v>
      </c>
      <c r="AU99" s="17" t="s">
        <v>82</v>
      </c>
    </row>
    <row r="100" spans="1:65" s="2" customFormat="1" ht="39">
      <c r="A100" s="34"/>
      <c r="B100" s="35"/>
      <c r="C100" s="36"/>
      <c r="D100" s="186" t="s">
        <v>139</v>
      </c>
      <c r="E100" s="36"/>
      <c r="F100" s="204" t="s">
        <v>639</v>
      </c>
      <c r="G100" s="36"/>
      <c r="H100" s="36"/>
      <c r="I100" s="188"/>
      <c r="J100" s="36"/>
      <c r="K100" s="36"/>
      <c r="L100" s="39"/>
      <c r="M100" s="189"/>
      <c r="N100" s="190"/>
      <c r="O100" s="64"/>
      <c r="P100" s="64"/>
      <c r="Q100" s="64"/>
      <c r="R100" s="64"/>
      <c r="S100" s="64"/>
      <c r="T100" s="65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7" t="s">
        <v>139</v>
      </c>
      <c r="AU100" s="17" t="s">
        <v>82</v>
      </c>
    </row>
    <row r="101" spans="1:65" s="2" customFormat="1" ht="16.5" customHeight="1">
      <c r="A101" s="34"/>
      <c r="B101" s="35"/>
      <c r="C101" s="173" t="s">
        <v>162</v>
      </c>
      <c r="D101" s="173" t="s">
        <v>121</v>
      </c>
      <c r="E101" s="174" t="s">
        <v>640</v>
      </c>
      <c r="F101" s="175" t="s">
        <v>641</v>
      </c>
      <c r="G101" s="176" t="s">
        <v>616</v>
      </c>
      <c r="H101" s="177">
        <v>1</v>
      </c>
      <c r="I101" s="178"/>
      <c r="J101" s="179">
        <f>ROUND(I101*H101,2)</f>
        <v>0</v>
      </c>
      <c r="K101" s="175" t="s">
        <v>19</v>
      </c>
      <c r="L101" s="39"/>
      <c r="M101" s="180" t="s">
        <v>19</v>
      </c>
      <c r="N101" s="181" t="s">
        <v>42</v>
      </c>
      <c r="O101" s="64"/>
      <c r="P101" s="182">
        <f>O101*H101</f>
        <v>0</v>
      </c>
      <c r="Q101" s="182">
        <v>0</v>
      </c>
      <c r="R101" s="182">
        <f>Q101*H101</f>
        <v>0</v>
      </c>
      <c r="S101" s="182">
        <v>0</v>
      </c>
      <c r="T101" s="183">
        <f>S101*H101</f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184" t="s">
        <v>617</v>
      </c>
      <c r="AT101" s="184" t="s">
        <v>121</v>
      </c>
      <c r="AU101" s="184" t="s">
        <v>82</v>
      </c>
      <c r="AY101" s="17" t="s">
        <v>119</v>
      </c>
      <c r="BE101" s="185">
        <f>IF(N101="základní",J101,0)</f>
        <v>0</v>
      </c>
      <c r="BF101" s="185">
        <f>IF(N101="snížená",J101,0)</f>
        <v>0</v>
      </c>
      <c r="BG101" s="185">
        <f>IF(N101="zákl. přenesená",J101,0)</f>
        <v>0</v>
      </c>
      <c r="BH101" s="185">
        <f>IF(N101="sníž. přenesená",J101,0)</f>
        <v>0</v>
      </c>
      <c r="BI101" s="185">
        <f>IF(N101="nulová",J101,0)</f>
        <v>0</v>
      </c>
      <c r="BJ101" s="17" t="s">
        <v>79</v>
      </c>
      <c r="BK101" s="185">
        <f>ROUND(I101*H101,2)</f>
        <v>0</v>
      </c>
      <c r="BL101" s="17" t="s">
        <v>617</v>
      </c>
      <c r="BM101" s="184" t="s">
        <v>642</v>
      </c>
    </row>
    <row r="102" spans="1:65" s="2" customFormat="1" ht="11.25">
      <c r="A102" s="34"/>
      <c r="B102" s="35"/>
      <c r="C102" s="36"/>
      <c r="D102" s="186" t="s">
        <v>128</v>
      </c>
      <c r="E102" s="36"/>
      <c r="F102" s="187" t="s">
        <v>641</v>
      </c>
      <c r="G102" s="36"/>
      <c r="H102" s="36"/>
      <c r="I102" s="188"/>
      <c r="J102" s="36"/>
      <c r="K102" s="36"/>
      <c r="L102" s="39"/>
      <c r="M102" s="189"/>
      <c r="N102" s="190"/>
      <c r="O102" s="64"/>
      <c r="P102" s="64"/>
      <c r="Q102" s="64"/>
      <c r="R102" s="64"/>
      <c r="S102" s="64"/>
      <c r="T102" s="65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T102" s="17" t="s">
        <v>128</v>
      </c>
      <c r="AU102" s="17" t="s">
        <v>82</v>
      </c>
    </row>
    <row r="103" spans="1:65" s="2" customFormat="1" ht="39">
      <c r="A103" s="34"/>
      <c r="B103" s="35"/>
      <c r="C103" s="36"/>
      <c r="D103" s="186" t="s">
        <v>139</v>
      </c>
      <c r="E103" s="36"/>
      <c r="F103" s="204" t="s">
        <v>643</v>
      </c>
      <c r="G103" s="36"/>
      <c r="H103" s="36"/>
      <c r="I103" s="188"/>
      <c r="J103" s="36"/>
      <c r="K103" s="36"/>
      <c r="L103" s="39"/>
      <c r="M103" s="189"/>
      <c r="N103" s="190"/>
      <c r="O103" s="64"/>
      <c r="P103" s="64"/>
      <c r="Q103" s="64"/>
      <c r="R103" s="64"/>
      <c r="S103" s="64"/>
      <c r="T103" s="65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7" t="s">
        <v>139</v>
      </c>
      <c r="AU103" s="17" t="s">
        <v>82</v>
      </c>
    </row>
    <row r="104" spans="1:65" s="2" customFormat="1" ht="16.5" customHeight="1">
      <c r="A104" s="34"/>
      <c r="B104" s="35"/>
      <c r="C104" s="173" t="s">
        <v>171</v>
      </c>
      <c r="D104" s="173" t="s">
        <v>121</v>
      </c>
      <c r="E104" s="174" t="s">
        <v>644</v>
      </c>
      <c r="F104" s="175" t="s">
        <v>645</v>
      </c>
      <c r="G104" s="176" t="s">
        <v>616</v>
      </c>
      <c r="H104" s="177">
        <v>1</v>
      </c>
      <c r="I104" s="178"/>
      <c r="J104" s="179">
        <f>ROUND(I104*H104,2)</f>
        <v>0</v>
      </c>
      <c r="K104" s="175" t="s">
        <v>19</v>
      </c>
      <c r="L104" s="39"/>
      <c r="M104" s="180" t="s">
        <v>19</v>
      </c>
      <c r="N104" s="181" t="s">
        <v>42</v>
      </c>
      <c r="O104" s="64"/>
      <c r="P104" s="182">
        <f>O104*H104</f>
        <v>0</v>
      </c>
      <c r="Q104" s="182">
        <v>0</v>
      </c>
      <c r="R104" s="182">
        <f>Q104*H104</f>
        <v>0</v>
      </c>
      <c r="S104" s="182">
        <v>0</v>
      </c>
      <c r="T104" s="183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84" t="s">
        <v>617</v>
      </c>
      <c r="AT104" s="184" t="s">
        <v>121</v>
      </c>
      <c r="AU104" s="184" t="s">
        <v>82</v>
      </c>
      <c r="AY104" s="17" t="s">
        <v>119</v>
      </c>
      <c r="BE104" s="185">
        <f>IF(N104="základní",J104,0)</f>
        <v>0</v>
      </c>
      <c r="BF104" s="185">
        <f>IF(N104="snížená",J104,0)</f>
        <v>0</v>
      </c>
      <c r="BG104" s="185">
        <f>IF(N104="zákl. přenesená",J104,0)</f>
        <v>0</v>
      </c>
      <c r="BH104" s="185">
        <f>IF(N104="sníž. přenesená",J104,0)</f>
        <v>0</v>
      </c>
      <c r="BI104" s="185">
        <f>IF(N104="nulová",J104,0)</f>
        <v>0</v>
      </c>
      <c r="BJ104" s="17" t="s">
        <v>79</v>
      </c>
      <c r="BK104" s="185">
        <f>ROUND(I104*H104,2)</f>
        <v>0</v>
      </c>
      <c r="BL104" s="17" t="s">
        <v>617</v>
      </c>
      <c r="BM104" s="184" t="s">
        <v>646</v>
      </c>
    </row>
    <row r="105" spans="1:65" s="2" customFormat="1" ht="11.25">
      <c r="A105" s="34"/>
      <c r="B105" s="35"/>
      <c r="C105" s="36"/>
      <c r="D105" s="186" t="s">
        <v>128</v>
      </c>
      <c r="E105" s="36"/>
      <c r="F105" s="187" t="s">
        <v>645</v>
      </c>
      <c r="G105" s="36"/>
      <c r="H105" s="36"/>
      <c r="I105" s="188"/>
      <c r="J105" s="36"/>
      <c r="K105" s="36"/>
      <c r="L105" s="39"/>
      <c r="M105" s="189"/>
      <c r="N105" s="190"/>
      <c r="O105" s="64"/>
      <c r="P105" s="64"/>
      <c r="Q105" s="64"/>
      <c r="R105" s="64"/>
      <c r="S105" s="64"/>
      <c r="T105" s="65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7" t="s">
        <v>128</v>
      </c>
      <c r="AU105" s="17" t="s">
        <v>82</v>
      </c>
    </row>
    <row r="106" spans="1:65" s="2" customFormat="1" ht="68.25">
      <c r="A106" s="34"/>
      <c r="B106" s="35"/>
      <c r="C106" s="36"/>
      <c r="D106" s="186" t="s">
        <v>139</v>
      </c>
      <c r="E106" s="36"/>
      <c r="F106" s="204" t="s">
        <v>647</v>
      </c>
      <c r="G106" s="36"/>
      <c r="H106" s="36"/>
      <c r="I106" s="188"/>
      <c r="J106" s="36"/>
      <c r="K106" s="36"/>
      <c r="L106" s="39"/>
      <c r="M106" s="189"/>
      <c r="N106" s="190"/>
      <c r="O106" s="64"/>
      <c r="P106" s="64"/>
      <c r="Q106" s="64"/>
      <c r="R106" s="64"/>
      <c r="S106" s="64"/>
      <c r="T106" s="65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7" t="s">
        <v>139</v>
      </c>
      <c r="AU106" s="17" t="s">
        <v>82</v>
      </c>
    </row>
    <row r="107" spans="1:65" s="2" customFormat="1" ht="16.5" customHeight="1">
      <c r="A107" s="34"/>
      <c r="B107" s="35"/>
      <c r="C107" s="173" t="s">
        <v>178</v>
      </c>
      <c r="D107" s="173" t="s">
        <v>121</v>
      </c>
      <c r="E107" s="174" t="s">
        <v>648</v>
      </c>
      <c r="F107" s="175" t="s">
        <v>649</v>
      </c>
      <c r="G107" s="176" t="s">
        <v>650</v>
      </c>
      <c r="H107" s="177">
        <v>1</v>
      </c>
      <c r="I107" s="178"/>
      <c r="J107" s="179">
        <f>ROUND(I107*H107,2)</f>
        <v>0</v>
      </c>
      <c r="K107" s="175" t="s">
        <v>19</v>
      </c>
      <c r="L107" s="39"/>
      <c r="M107" s="180" t="s">
        <v>19</v>
      </c>
      <c r="N107" s="181" t="s">
        <v>42</v>
      </c>
      <c r="O107" s="64"/>
      <c r="P107" s="182">
        <f>O107*H107</f>
        <v>0</v>
      </c>
      <c r="Q107" s="182">
        <v>0</v>
      </c>
      <c r="R107" s="182">
        <f>Q107*H107</f>
        <v>0</v>
      </c>
      <c r="S107" s="182">
        <v>0</v>
      </c>
      <c r="T107" s="183">
        <f>S107*H107</f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184" t="s">
        <v>617</v>
      </c>
      <c r="AT107" s="184" t="s">
        <v>121</v>
      </c>
      <c r="AU107" s="184" t="s">
        <v>82</v>
      </c>
      <c r="AY107" s="17" t="s">
        <v>119</v>
      </c>
      <c r="BE107" s="185">
        <f>IF(N107="základní",J107,0)</f>
        <v>0</v>
      </c>
      <c r="BF107" s="185">
        <f>IF(N107="snížená",J107,0)</f>
        <v>0</v>
      </c>
      <c r="BG107" s="185">
        <f>IF(N107="zákl. přenesená",J107,0)</f>
        <v>0</v>
      </c>
      <c r="BH107" s="185">
        <f>IF(N107="sníž. přenesená",J107,0)</f>
        <v>0</v>
      </c>
      <c r="BI107" s="185">
        <f>IF(N107="nulová",J107,0)</f>
        <v>0</v>
      </c>
      <c r="BJ107" s="17" t="s">
        <v>79</v>
      </c>
      <c r="BK107" s="185">
        <f>ROUND(I107*H107,2)</f>
        <v>0</v>
      </c>
      <c r="BL107" s="17" t="s">
        <v>617</v>
      </c>
      <c r="BM107" s="184" t="s">
        <v>651</v>
      </c>
    </row>
    <row r="108" spans="1:65" s="2" customFormat="1" ht="11.25">
      <c r="A108" s="34"/>
      <c r="B108" s="35"/>
      <c r="C108" s="36"/>
      <c r="D108" s="186" t="s">
        <v>128</v>
      </c>
      <c r="E108" s="36"/>
      <c r="F108" s="187" t="s">
        <v>649</v>
      </c>
      <c r="G108" s="36"/>
      <c r="H108" s="36"/>
      <c r="I108" s="188"/>
      <c r="J108" s="36"/>
      <c r="K108" s="36"/>
      <c r="L108" s="39"/>
      <c r="M108" s="189"/>
      <c r="N108" s="190"/>
      <c r="O108" s="64"/>
      <c r="P108" s="64"/>
      <c r="Q108" s="64"/>
      <c r="R108" s="64"/>
      <c r="S108" s="64"/>
      <c r="T108" s="65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T108" s="17" t="s">
        <v>128</v>
      </c>
      <c r="AU108" s="17" t="s">
        <v>82</v>
      </c>
    </row>
    <row r="109" spans="1:65" s="2" customFormat="1" ht="16.5" customHeight="1">
      <c r="A109" s="34"/>
      <c r="B109" s="35"/>
      <c r="C109" s="173" t="s">
        <v>185</v>
      </c>
      <c r="D109" s="173" t="s">
        <v>121</v>
      </c>
      <c r="E109" s="174" t="s">
        <v>652</v>
      </c>
      <c r="F109" s="175" t="s">
        <v>653</v>
      </c>
      <c r="G109" s="176" t="s">
        <v>616</v>
      </c>
      <c r="H109" s="177">
        <v>1</v>
      </c>
      <c r="I109" s="178"/>
      <c r="J109" s="179">
        <f>ROUND(I109*H109,2)</f>
        <v>0</v>
      </c>
      <c r="K109" s="175" t="s">
        <v>19</v>
      </c>
      <c r="L109" s="39"/>
      <c r="M109" s="180" t="s">
        <v>19</v>
      </c>
      <c r="N109" s="181" t="s">
        <v>42</v>
      </c>
      <c r="O109" s="64"/>
      <c r="P109" s="182">
        <f>O109*H109</f>
        <v>0</v>
      </c>
      <c r="Q109" s="182">
        <v>0</v>
      </c>
      <c r="R109" s="182">
        <f>Q109*H109</f>
        <v>0</v>
      </c>
      <c r="S109" s="182">
        <v>0</v>
      </c>
      <c r="T109" s="183">
        <f>S109*H109</f>
        <v>0</v>
      </c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R109" s="184" t="s">
        <v>617</v>
      </c>
      <c r="AT109" s="184" t="s">
        <v>121</v>
      </c>
      <c r="AU109" s="184" t="s">
        <v>82</v>
      </c>
      <c r="AY109" s="17" t="s">
        <v>119</v>
      </c>
      <c r="BE109" s="185">
        <f>IF(N109="základní",J109,0)</f>
        <v>0</v>
      </c>
      <c r="BF109" s="185">
        <f>IF(N109="snížená",J109,0)</f>
        <v>0</v>
      </c>
      <c r="BG109" s="185">
        <f>IF(N109="zákl. přenesená",J109,0)</f>
        <v>0</v>
      </c>
      <c r="BH109" s="185">
        <f>IF(N109="sníž. přenesená",J109,0)</f>
        <v>0</v>
      </c>
      <c r="BI109" s="185">
        <f>IF(N109="nulová",J109,0)</f>
        <v>0</v>
      </c>
      <c r="BJ109" s="17" t="s">
        <v>79</v>
      </c>
      <c r="BK109" s="185">
        <f>ROUND(I109*H109,2)</f>
        <v>0</v>
      </c>
      <c r="BL109" s="17" t="s">
        <v>617</v>
      </c>
      <c r="BM109" s="184" t="s">
        <v>654</v>
      </c>
    </row>
    <row r="110" spans="1:65" s="2" customFormat="1" ht="11.25">
      <c r="A110" s="34"/>
      <c r="B110" s="35"/>
      <c r="C110" s="36"/>
      <c r="D110" s="186" t="s">
        <v>128</v>
      </c>
      <c r="E110" s="36"/>
      <c r="F110" s="187" t="s">
        <v>653</v>
      </c>
      <c r="G110" s="36"/>
      <c r="H110" s="36"/>
      <c r="I110" s="188"/>
      <c r="J110" s="36"/>
      <c r="K110" s="36"/>
      <c r="L110" s="39"/>
      <c r="M110" s="189"/>
      <c r="N110" s="190"/>
      <c r="O110" s="64"/>
      <c r="P110" s="64"/>
      <c r="Q110" s="64"/>
      <c r="R110" s="64"/>
      <c r="S110" s="64"/>
      <c r="T110" s="65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T110" s="17" t="s">
        <v>128</v>
      </c>
      <c r="AU110" s="17" t="s">
        <v>82</v>
      </c>
    </row>
    <row r="111" spans="1:65" s="2" customFormat="1" ht="39">
      <c r="A111" s="34"/>
      <c r="B111" s="35"/>
      <c r="C111" s="36"/>
      <c r="D111" s="186" t="s">
        <v>139</v>
      </c>
      <c r="E111" s="36"/>
      <c r="F111" s="204" t="s">
        <v>655</v>
      </c>
      <c r="G111" s="36"/>
      <c r="H111" s="36"/>
      <c r="I111" s="188"/>
      <c r="J111" s="36"/>
      <c r="K111" s="36"/>
      <c r="L111" s="39"/>
      <c r="M111" s="215"/>
      <c r="N111" s="216"/>
      <c r="O111" s="217"/>
      <c r="P111" s="217"/>
      <c r="Q111" s="217"/>
      <c r="R111" s="217"/>
      <c r="S111" s="217"/>
      <c r="T111" s="218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7" t="s">
        <v>139</v>
      </c>
      <c r="AU111" s="17" t="s">
        <v>82</v>
      </c>
    </row>
    <row r="112" spans="1:65" s="2" customFormat="1" ht="6.95" customHeight="1">
      <c r="A112" s="34"/>
      <c r="B112" s="47"/>
      <c r="C112" s="48"/>
      <c r="D112" s="48"/>
      <c r="E112" s="48"/>
      <c r="F112" s="48"/>
      <c r="G112" s="48"/>
      <c r="H112" s="48"/>
      <c r="I112" s="48"/>
      <c r="J112" s="48"/>
      <c r="K112" s="48"/>
      <c r="L112" s="39"/>
      <c r="M112" s="34"/>
      <c r="O112" s="34"/>
      <c r="P112" s="34"/>
      <c r="Q112" s="34"/>
      <c r="R112" s="34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</sheetData>
  <sheetProtection algorithmName="SHA-512" hashValue="06//CTTzjSFn7OUWFwg9UAhR1XXoAIELkezg88xLFbYnD7ACQf7s3oD7PRy8tn3yf0DGoC/iYFk5L2otBAU+zg==" saltValue="7DfrKWMzygP1SsM6Zk2R4pvuKdqa+5/padXZF9RBByNJA6xMMh0Md8LG2b3g9ucYqAVGdKNFuk/H4uPfIkPCeA==" spinCount="100000" sheet="1" objects="1" scenarios="1" formatColumns="0" formatRows="0" autoFilter="0"/>
  <autoFilter ref="C81:K111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9"/>
  <sheetViews>
    <sheetView showGridLines="0" topLeftCell="A58" zoomScale="110" zoomScaleNormal="110" workbookViewId="0"/>
  </sheetViews>
  <sheetFormatPr defaultRowHeight="15"/>
  <cols>
    <col min="1" max="1" width="8.33203125" style="219" customWidth="1"/>
    <col min="2" max="2" width="1.6640625" style="219" customWidth="1"/>
    <col min="3" max="4" width="5" style="219" customWidth="1"/>
    <col min="5" max="5" width="11.6640625" style="219" customWidth="1"/>
    <col min="6" max="6" width="9.1640625" style="219" customWidth="1"/>
    <col min="7" max="7" width="5" style="219" customWidth="1"/>
    <col min="8" max="8" width="77.83203125" style="219" customWidth="1"/>
    <col min="9" max="10" width="20" style="219" customWidth="1"/>
    <col min="11" max="11" width="1.6640625" style="219" customWidth="1"/>
  </cols>
  <sheetData>
    <row r="1" spans="2:11" s="1" customFormat="1" ht="37.5" customHeight="1"/>
    <row r="2" spans="2:11" s="1" customFormat="1" ht="7.5" customHeight="1">
      <c r="B2" s="220"/>
      <c r="C2" s="221"/>
      <c r="D2" s="221"/>
      <c r="E2" s="221"/>
      <c r="F2" s="221"/>
      <c r="G2" s="221"/>
      <c r="H2" s="221"/>
      <c r="I2" s="221"/>
      <c r="J2" s="221"/>
      <c r="K2" s="222"/>
    </row>
    <row r="3" spans="2:11" s="14" customFormat="1" ht="45" customHeight="1">
      <c r="B3" s="223"/>
      <c r="C3" s="358" t="s">
        <v>656</v>
      </c>
      <c r="D3" s="358"/>
      <c r="E3" s="358"/>
      <c r="F3" s="358"/>
      <c r="G3" s="358"/>
      <c r="H3" s="358"/>
      <c r="I3" s="358"/>
      <c r="J3" s="358"/>
      <c r="K3" s="224"/>
    </row>
    <row r="4" spans="2:11" s="1" customFormat="1" ht="25.5" customHeight="1">
      <c r="B4" s="225"/>
      <c r="C4" s="357" t="s">
        <v>657</v>
      </c>
      <c r="D4" s="357"/>
      <c r="E4" s="357"/>
      <c r="F4" s="357"/>
      <c r="G4" s="357"/>
      <c r="H4" s="357"/>
      <c r="I4" s="357"/>
      <c r="J4" s="357"/>
      <c r="K4" s="226"/>
    </row>
    <row r="5" spans="2:11" s="1" customFormat="1" ht="5.25" customHeight="1">
      <c r="B5" s="225"/>
      <c r="C5" s="227"/>
      <c r="D5" s="227"/>
      <c r="E5" s="227"/>
      <c r="F5" s="227"/>
      <c r="G5" s="227"/>
      <c r="H5" s="227"/>
      <c r="I5" s="227"/>
      <c r="J5" s="227"/>
      <c r="K5" s="226"/>
    </row>
    <row r="6" spans="2:11" s="1" customFormat="1" ht="15" customHeight="1">
      <c r="B6" s="225"/>
      <c r="C6" s="356" t="s">
        <v>658</v>
      </c>
      <c r="D6" s="356"/>
      <c r="E6" s="356"/>
      <c r="F6" s="356"/>
      <c r="G6" s="356"/>
      <c r="H6" s="356"/>
      <c r="I6" s="356"/>
      <c r="J6" s="356"/>
      <c r="K6" s="226"/>
    </row>
    <row r="7" spans="2:11" s="1" customFormat="1" ht="15" customHeight="1">
      <c r="B7" s="229"/>
      <c r="C7" s="356" t="s">
        <v>659</v>
      </c>
      <c r="D7" s="356"/>
      <c r="E7" s="356"/>
      <c r="F7" s="356"/>
      <c r="G7" s="356"/>
      <c r="H7" s="356"/>
      <c r="I7" s="356"/>
      <c r="J7" s="356"/>
      <c r="K7" s="226"/>
    </row>
    <row r="8" spans="2:11" s="1" customFormat="1" ht="12.75" customHeight="1">
      <c r="B8" s="229"/>
      <c r="C8" s="228"/>
      <c r="D8" s="228"/>
      <c r="E8" s="228"/>
      <c r="F8" s="228"/>
      <c r="G8" s="228"/>
      <c r="H8" s="228"/>
      <c r="I8" s="228"/>
      <c r="J8" s="228"/>
      <c r="K8" s="226"/>
    </row>
    <row r="9" spans="2:11" s="1" customFormat="1" ht="15" customHeight="1">
      <c r="B9" s="229"/>
      <c r="C9" s="356" t="s">
        <v>660</v>
      </c>
      <c r="D9" s="356"/>
      <c r="E9" s="356"/>
      <c r="F9" s="356"/>
      <c r="G9" s="356"/>
      <c r="H9" s="356"/>
      <c r="I9" s="356"/>
      <c r="J9" s="356"/>
      <c r="K9" s="226"/>
    </row>
    <row r="10" spans="2:11" s="1" customFormat="1" ht="15" customHeight="1">
      <c r="B10" s="229"/>
      <c r="C10" s="228"/>
      <c r="D10" s="356" t="s">
        <v>661</v>
      </c>
      <c r="E10" s="356"/>
      <c r="F10" s="356"/>
      <c r="G10" s="356"/>
      <c r="H10" s="356"/>
      <c r="I10" s="356"/>
      <c r="J10" s="356"/>
      <c r="K10" s="226"/>
    </row>
    <row r="11" spans="2:11" s="1" customFormat="1" ht="15" customHeight="1">
      <c r="B11" s="229"/>
      <c r="C11" s="230"/>
      <c r="D11" s="356" t="s">
        <v>662</v>
      </c>
      <c r="E11" s="356"/>
      <c r="F11" s="356"/>
      <c r="G11" s="356"/>
      <c r="H11" s="356"/>
      <c r="I11" s="356"/>
      <c r="J11" s="356"/>
      <c r="K11" s="226"/>
    </row>
    <row r="12" spans="2:11" s="1" customFormat="1" ht="15" customHeight="1">
      <c r="B12" s="229"/>
      <c r="C12" s="230"/>
      <c r="D12" s="228"/>
      <c r="E12" s="228"/>
      <c r="F12" s="228"/>
      <c r="G12" s="228"/>
      <c r="H12" s="228"/>
      <c r="I12" s="228"/>
      <c r="J12" s="228"/>
      <c r="K12" s="226"/>
    </row>
    <row r="13" spans="2:11" s="1" customFormat="1" ht="15" customHeight="1">
      <c r="B13" s="229"/>
      <c r="C13" s="230"/>
      <c r="D13" s="231" t="s">
        <v>663</v>
      </c>
      <c r="E13" s="228"/>
      <c r="F13" s="228"/>
      <c r="G13" s="228"/>
      <c r="H13" s="228"/>
      <c r="I13" s="228"/>
      <c r="J13" s="228"/>
      <c r="K13" s="226"/>
    </row>
    <row r="14" spans="2:11" s="1" customFormat="1" ht="12.75" customHeight="1">
      <c r="B14" s="229"/>
      <c r="C14" s="230"/>
      <c r="D14" s="230"/>
      <c r="E14" s="230"/>
      <c r="F14" s="230"/>
      <c r="G14" s="230"/>
      <c r="H14" s="230"/>
      <c r="I14" s="230"/>
      <c r="J14" s="230"/>
      <c r="K14" s="226"/>
    </row>
    <row r="15" spans="2:11" s="1" customFormat="1" ht="15" customHeight="1">
      <c r="B15" s="229"/>
      <c r="C15" s="230"/>
      <c r="D15" s="356" t="s">
        <v>664</v>
      </c>
      <c r="E15" s="356"/>
      <c r="F15" s="356"/>
      <c r="G15" s="356"/>
      <c r="H15" s="356"/>
      <c r="I15" s="356"/>
      <c r="J15" s="356"/>
      <c r="K15" s="226"/>
    </row>
    <row r="16" spans="2:11" s="1" customFormat="1" ht="15" customHeight="1">
      <c r="B16" s="229"/>
      <c r="C16" s="230"/>
      <c r="D16" s="356" t="s">
        <v>665</v>
      </c>
      <c r="E16" s="356"/>
      <c r="F16" s="356"/>
      <c r="G16" s="356"/>
      <c r="H16" s="356"/>
      <c r="I16" s="356"/>
      <c r="J16" s="356"/>
      <c r="K16" s="226"/>
    </row>
    <row r="17" spans="2:11" s="1" customFormat="1" ht="15" customHeight="1">
      <c r="B17" s="229"/>
      <c r="C17" s="230"/>
      <c r="D17" s="356" t="s">
        <v>666</v>
      </c>
      <c r="E17" s="356"/>
      <c r="F17" s="356"/>
      <c r="G17" s="356"/>
      <c r="H17" s="356"/>
      <c r="I17" s="356"/>
      <c r="J17" s="356"/>
      <c r="K17" s="226"/>
    </row>
    <row r="18" spans="2:11" s="1" customFormat="1" ht="15" customHeight="1">
      <c r="B18" s="229"/>
      <c r="C18" s="230"/>
      <c r="D18" s="230"/>
      <c r="E18" s="232" t="s">
        <v>78</v>
      </c>
      <c r="F18" s="356" t="s">
        <v>667</v>
      </c>
      <c r="G18" s="356"/>
      <c r="H18" s="356"/>
      <c r="I18" s="356"/>
      <c r="J18" s="356"/>
      <c r="K18" s="226"/>
    </row>
    <row r="19" spans="2:11" s="1" customFormat="1" ht="15" customHeight="1">
      <c r="B19" s="229"/>
      <c r="C19" s="230"/>
      <c r="D19" s="230"/>
      <c r="E19" s="232" t="s">
        <v>668</v>
      </c>
      <c r="F19" s="356" t="s">
        <v>669</v>
      </c>
      <c r="G19" s="356"/>
      <c r="H19" s="356"/>
      <c r="I19" s="356"/>
      <c r="J19" s="356"/>
      <c r="K19" s="226"/>
    </row>
    <row r="20" spans="2:11" s="1" customFormat="1" ht="15" customHeight="1">
      <c r="B20" s="229"/>
      <c r="C20" s="230"/>
      <c r="D20" s="230"/>
      <c r="E20" s="232" t="s">
        <v>670</v>
      </c>
      <c r="F20" s="356" t="s">
        <v>671</v>
      </c>
      <c r="G20" s="356"/>
      <c r="H20" s="356"/>
      <c r="I20" s="356"/>
      <c r="J20" s="356"/>
      <c r="K20" s="226"/>
    </row>
    <row r="21" spans="2:11" s="1" customFormat="1" ht="15" customHeight="1">
      <c r="B21" s="229"/>
      <c r="C21" s="230"/>
      <c r="D21" s="230"/>
      <c r="E21" s="232" t="s">
        <v>83</v>
      </c>
      <c r="F21" s="356" t="s">
        <v>84</v>
      </c>
      <c r="G21" s="356"/>
      <c r="H21" s="356"/>
      <c r="I21" s="356"/>
      <c r="J21" s="356"/>
      <c r="K21" s="226"/>
    </row>
    <row r="22" spans="2:11" s="1" customFormat="1" ht="15" customHeight="1">
      <c r="B22" s="229"/>
      <c r="C22" s="230"/>
      <c r="D22" s="230"/>
      <c r="E22" s="232" t="s">
        <v>672</v>
      </c>
      <c r="F22" s="356" t="s">
        <v>673</v>
      </c>
      <c r="G22" s="356"/>
      <c r="H22" s="356"/>
      <c r="I22" s="356"/>
      <c r="J22" s="356"/>
      <c r="K22" s="226"/>
    </row>
    <row r="23" spans="2:11" s="1" customFormat="1" ht="15" customHeight="1">
      <c r="B23" s="229"/>
      <c r="C23" s="230"/>
      <c r="D23" s="230"/>
      <c r="E23" s="232" t="s">
        <v>674</v>
      </c>
      <c r="F23" s="356" t="s">
        <v>675</v>
      </c>
      <c r="G23" s="356"/>
      <c r="H23" s="356"/>
      <c r="I23" s="356"/>
      <c r="J23" s="356"/>
      <c r="K23" s="226"/>
    </row>
    <row r="24" spans="2:11" s="1" customFormat="1" ht="12.75" customHeight="1">
      <c r="B24" s="229"/>
      <c r="C24" s="230"/>
      <c r="D24" s="230"/>
      <c r="E24" s="230"/>
      <c r="F24" s="230"/>
      <c r="G24" s="230"/>
      <c r="H24" s="230"/>
      <c r="I24" s="230"/>
      <c r="J24" s="230"/>
      <c r="K24" s="226"/>
    </row>
    <row r="25" spans="2:11" s="1" customFormat="1" ht="15" customHeight="1">
      <c r="B25" s="229"/>
      <c r="C25" s="356" t="s">
        <v>676</v>
      </c>
      <c r="D25" s="356"/>
      <c r="E25" s="356"/>
      <c r="F25" s="356"/>
      <c r="G25" s="356"/>
      <c r="H25" s="356"/>
      <c r="I25" s="356"/>
      <c r="J25" s="356"/>
      <c r="K25" s="226"/>
    </row>
    <row r="26" spans="2:11" s="1" customFormat="1" ht="15" customHeight="1">
      <c r="B26" s="229"/>
      <c r="C26" s="356" t="s">
        <v>677</v>
      </c>
      <c r="D26" s="356"/>
      <c r="E26" s="356"/>
      <c r="F26" s="356"/>
      <c r="G26" s="356"/>
      <c r="H26" s="356"/>
      <c r="I26" s="356"/>
      <c r="J26" s="356"/>
      <c r="K26" s="226"/>
    </row>
    <row r="27" spans="2:11" s="1" customFormat="1" ht="15" customHeight="1">
      <c r="B27" s="229"/>
      <c r="C27" s="228"/>
      <c r="D27" s="356" t="s">
        <v>678</v>
      </c>
      <c r="E27" s="356"/>
      <c r="F27" s="356"/>
      <c r="G27" s="356"/>
      <c r="H27" s="356"/>
      <c r="I27" s="356"/>
      <c r="J27" s="356"/>
      <c r="K27" s="226"/>
    </row>
    <row r="28" spans="2:11" s="1" customFormat="1" ht="15" customHeight="1">
      <c r="B28" s="229"/>
      <c r="C28" s="230"/>
      <c r="D28" s="356" t="s">
        <v>679</v>
      </c>
      <c r="E28" s="356"/>
      <c r="F28" s="356"/>
      <c r="G28" s="356"/>
      <c r="H28" s="356"/>
      <c r="I28" s="356"/>
      <c r="J28" s="356"/>
      <c r="K28" s="226"/>
    </row>
    <row r="29" spans="2:11" s="1" customFormat="1" ht="12.75" customHeight="1">
      <c r="B29" s="229"/>
      <c r="C29" s="230"/>
      <c r="D29" s="230"/>
      <c r="E29" s="230"/>
      <c r="F29" s="230"/>
      <c r="G29" s="230"/>
      <c r="H29" s="230"/>
      <c r="I29" s="230"/>
      <c r="J29" s="230"/>
      <c r="K29" s="226"/>
    </row>
    <row r="30" spans="2:11" s="1" customFormat="1" ht="15" customHeight="1">
      <c r="B30" s="229"/>
      <c r="C30" s="230"/>
      <c r="D30" s="356" t="s">
        <v>680</v>
      </c>
      <c r="E30" s="356"/>
      <c r="F30" s="356"/>
      <c r="G30" s="356"/>
      <c r="H30" s="356"/>
      <c r="I30" s="356"/>
      <c r="J30" s="356"/>
      <c r="K30" s="226"/>
    </row>
    <row r="31" spans="2:11" s="1" customFormat="1" ht="15" customHeight="1">
      <c r="B31" s="229"/>
      <c r="C31" s="230"/>
      <c r="D31" s="356" t="s">
        <v>681</v>
      </c>
      <c r="E31" s="356"/>
      <c r="F31" s="356"/>
      <c r="G31" s="356"/>
      <c r="H31" s="356"/>
      <c r="I31" s="356"/>
      <c r="J31" s="356"/>
      <c r="K31" s="226"/>
    </row>
    <row r="32" spans="2:11" s="1" customFormat="1" ht="12.75" customHeight="1">
      <c r="B32" s="229"/>
      <c r="C32" s="230"/>
      <c r="D32" s="230"/>
      <c r="E32" s="230"/>
      <c r="F32" s="230"/>
      <c r="G32" s="230"/>
      <c r="H32" s="230"/>
      <c r="I32" s="230"/>
      <c r="J32" s="230"/>
      <c r="K32" s="226"/>
    </row>
    <row r="33" spans="2:11" s="1" customFormat="1" ht="15" customHeight="1">
      <c r="B33" s="229"/>
      <c r="C33" s="230"/>
      <c r="D33" s="356" t="s">
        <v>682</v>
      </c>
      <c r="E33" s="356"/>
      <c r="F33" s="356"/>
      <c r="G33" s="356"/>
      <c r="H33" s="356"/>
      <c r="I33" s="356"/>
      <c r="J33" s="356"/>
      <c r="K33" s="226"/>
    </row>
    <row r="34" spans="2:11" s="1" customFormat="1" ht="15" customHeight="1">
      <c r="B34" s="229"/>
      <c r="C34" s="230"/>
      <c r="D34" s="356" t="s">
        <v>683</v>
      </c>
      <c r="E34" s="356"/>
      <c r="F34" s="356"/>
      <c r="G34" s="356"/>
      <c r="H34" s="356"/>
      <c r="I34" s="356"/>
      <c r="J34" s="356"/>
      <c r="K34" s="226"/>
    </row>
    <row r="35" spans="2:11" s="1" customFormat="1" ht="15" customHeight="1">
      <c r="B35" s="229"/>
      <c r="C35" s="230"/>
      <c r="D35" s="356" t="s">
        <v>684</v>
      </c>
      <c r="E35" s="356"/>
      <c r="F35" s="356"/>
      <c r="G35" s="356"/>
      <c r="H35" s="356"/>
      <c r="I35" s="356"/>
      <c r="J35" s="356"/>
      <c r="K35" s="226"/>
    </row>
    <row r="36" spans="2:11" s="1" customFormat="1" ht="15" customHeight="1">
      <c r="B36" s="229"/>
      <c r="C36" s="230"/>
      <c r="D36" s="228"/>
      <c r="E36" s="231" t="s">
        <v>105</v>
      </c>
      <c r="F36" s="228"/>
      <c r="G36" s="356" t="s">
        <v>685</v>
      </c>
      <c r="H36" s="356"/>
      <c r="I36" s="356"/>
      <c r="J36" s="356"/>
      <c r="K36" s="226"/>
    </row>
    <row r="37" spans="2:11" s="1" customFormat="1" ht="30.75" customHeight="1">
      <c r="B37" s="229"/>
      <c r="C37" s="230"/>
      <c r="D37" s="228"/>
      <c r="E37" s="231" t="s">
        <v>686</v>
      </c>
      <c r="F37" s="228"/>
      <c r="G37" s="356" t="s">
        <v>687</v>
      </c>
      <c r="H37" s="356"/>
      <c r="I37" s="356"/>
      <c r="J37" s="356"/>
      <c r="K37" s="226"/>
    </row>
    <row r="38" spans="2:11" s="1" customFormat="1" ht="15" customHeight="1">
      <c r="B38" s="229"/>
      <c r="C38" s="230"/>
      <c r="D38" s="228"/>
      <c r="E38" s="231" t="s">
        <v>52</v>
      </c>
      <c r="F38" s="228"/>
      <c r="G38" s="356" t="s">
        <v>688</v>
      </c>
      <c r="H38" s="356"/>
      <c r="I38" s="356"/>
      <c r="J38" s="356"/>
      <c r="K38" s="226"/>
    </row>
    <row r="39" spans="2:11" s="1" customFormat="1" ht="15" customHeight="1">
      <c r="B39" s="229"/>
      <c r="C39" s="230"/>
      <c r="D39" s="228"/>
      <c r="E39" s="231" t="s">
        <v>53</v>
      </c>
      <c r="F39" s="228"/>
      <c r="G39" s="356" t="s">
        <v>689</v>
      </c>
      <c r="H39" s="356"/>
      <c r="I39" s="356"/>
      <c r="J39" s="356"/>
      <c r="K39" s="226"/>
    </row>
    <row r="40" spans="2:11" s="1" customFormat="1" ht="15" customHeight="1">
      <c r="B40" s="229"/>
      <c r="C40" s="230"/>
      <c r="D40" s="228"/>
      <c r="E40" s="231" t="s">
        <v>106</v>
      </c>
      <c r="F40" s="228"/>
      <c r="G40" s="356" t="s">
        <v>690</v>
      </c>
      <c r="H40" s="356"/>
      <c r="I40" s="356"/>
      <c r="J40" s="356"/>
      <c r="K40" s="226"/>
    </row>
    <row r="41" spans="2:11" s="1" customFormat="1" ht="15" customHeight="1">
      <c r="B41" s="229"/>
      <c r="C41" s="230"/>
      <c r="D41" s="228"/>
      <c r="E41" s="231" t="s">
        <v>107</v>
      </c>
      <c r="F41" s="228"/>
      <c r="G41" s="356" t="s">
        <v>691</v>
      </c>
      <c r="H41" s="356"/>
      <c r="I41" s="356"/>
      <c r="J41" s="356"/>
      <c r="K41" s="226"/>
    </row>
    <row r="42" spans="2:11" s="1" customFormat="1" ht="15" customHeight="1">
      <c r="B42" s="229"/>
      <c r="C42" s="230"/>
      <c r="D42" s="228"/>
      <c r="E42" s="231" t="s">
        <v>692</v>
      </c>
      <c r="F42" s="228"/>
      <c r="G42" s="356" t="s">
        <v>693</v>
      </c>
      <c r="H42" s="356"/>
      <c r="I42" s="356"/>
      <c r="J42" s="356"/>
      <c r="K42" s="226"/>
    </row>
    <row r="43" spans="2:11" s="1" customFormat="1" ht="15" customHeight="1">
      <c r="B43" s="229"/>
      <c r="C43" s="230"/>
      <c r="D43" s="228"/>
      <c r="E43" s="231"/>
      <c r="F43" s="228"/>
      <c r="G43" s="356" t="s">
        <v>694</v>
      </c>
      <c r="H43" s="356"/>
      <c r="I43" s="356"/>
      <c r="J43" s="356"/>
      <c r="K43" s="226"/>
    </row>
    <row r="44" spans="2:11" s="1" customFormat="1" ht="15" customHeight="1">
      <c r="B44" s="229"/>
      <c r="C44" s="230"/>
      <c r="D44" s="228"/>
      <c r="E44" s="231" t="s">
        <v>695</v>
      </c>
      <c r="F44" s="228"/>
      <c r="G44" s="356" t="s">
        <v>696</v>
      </c>
      <c r="H44" s="356"/>
      <c r="I44" s="356"/>
      <c r="J44" s="356"/>
      <c r="K44" s="226"/>
    </row>
    <row r="45" spans="2:11" s="1" customFormat="1" ht="15" customHeight="1">
      <c r="B45" s="229"/>
      <c r="C45" s="230"/>
      <c r="D45" s="228"/>
      <c r="E45" s="231" t="s">
        <v>109</v>
      </c>
      <c r="F45" s="228"/>
      <c r="G45" s="356" t="s">
        <v>697</v>
      </c>
      <c r="H45" s="356"/>
      <c r="I45" s="356"/>
      <c r="J45" s="356"/>
      <c r="K45" s="226"/>
    </row>
    <row r="46" spans="2:11" s="1" customFormat="1" ht="12.75" customHeight="1">
      <c r="B46" s="229"/>
      <c r="C46" s="230"/>
      <c r="D46" s="228"/>
      <c r="E46" s="228"/>
      <c r="F46" s="228"/>
      <c r="G46" s="228"/>
      <c r="H46" s="228"/>
      <c r="I46" s="228"/>
      <c r="J46" s="228"/>
      <c r="K46" s="226"/>
    </row>
    <row r="47" spans="2:11" s="1" customFormat="1" ht="15" customHeight="1">
      <c r="B47" s="229"/>
      <c r="C47" s="230"/>
      <c r="D47" s="356" t="s">
        <v>698</v>
      </c>
      <c r="E47" s="356"/>
      <c r="F47" s="356"/>
      <c r="G47" s="356"/>
      <c r="H47" s="356"/>
      <c r="I47" s="356"/>
      <c r="J47" s="356"/>
      <c r="K47" s="226"/>
    </row>
    <row r="48" spans="2:11" s="1" customFormat="1" ht="15" customHeight="1">
      <c r="B48" s="229"/>
      <c r="C48" s="230"/>
      <c r="D48" s="230"/>
      <c r="E48" s="356" t="s">
        <v>699</v>
      </c>
      <c r="F48" s="356"/>
      <c r="G48" s="356"/>
      <c r="H48" s="356"/>
      <c r="I48" s="356"/>
      <c r="J48" s="356"/>
      <c r="K48" s="226"/>
    </row>
    <row r="49" spans="2:11" s="1" customFormat="1" ht="15" customHeight="1">
      <c r="B49" s="229"/>
      <c r="C49" s="230"/>
      <c r="D49" s="230"/>
      <c r="E49" s="356" t="s">
        <v>700</v>
      </c>
      <c r="F49" s="356"/>
      <c r="G49" s="356"/>
      <c r="H49" s="356"/>
      <c r="I49" s="356"/>
      <c r="J49" s="356"/>
      <c r="K49" s="226"/>
    </row>
    <row r="50" spans="2:11" s="1" customFormat="1" ht="15" customHeight="1">
      <c r="B50" s="229"/>
      <c r="C50" s="230"/>
      <c r="D50" s="230"/>
      <c r="E50" s="356" t="s">
        <v>701</v>
      </c>
      <c r="F50" s="356"/>
      <c r="G50" s="356"/>
      <c r="H50" s="356"/>
      <c r="I50" s="356"/>
      <c r="J50" s="356"/>
      <c r="K50" s="226"/>
    </row>
    <row r="51" spans="2:11" s="1" customFormat="1" ht="15" customHeight="1">
      <c r="B51" s="229"/>
      <c r="C51" s="230"/>
      <c r="D51" s="356" t="s">
        <v>702</v>
      </c>
      <c r="E51" s="356"/>
      <c r="F51" s="356"/>
      <c r="G51" s="356"/>
      <c r="H51" s="356"/>
      <c r="I51" s="356"/>
      <c r="J51" s="356"/>
      <c r="K51" s="226"/>
    </row>
    <row r="52" spans="2:11" s="1" customFormat="1" ht="25.5" customHeight="1">
      <c r="B52" s="225"/>
      <c r="C52" s="357" t="s">
        <v>703</v>
      </c>
      <c r="D52" s="357"/>
      <c r="E52" s="357"/>
      <c r="F52" s="357"/>
      <c r="G52" s="357"/>
      <c r="H52" s="357"/>
      <c r="I52" s="357"/>
      <c r="J52" s="357"/>
      <c r="K52" s="226"/>
    </row>
    <row r="53" spans="2:11" s="1" customFormat="1" ht="5.25" customHeight="1">
      <c r="B53" s="225"/>
      <c r="C53" s="227"/>
      <c r="D53" s="227"/>
      <c r="E53" s="227"/>
      <c r="F53" s="227"/>
      <c r="G53" s="227"/>
      <c r="H53" s="227"/>
      <c r="I53" s="227"/>
      <c r="J53" s="227"/>
      <c r="K53" s="226"/>
    </row>
    <row r="54" spans="2:11" s="1" customFormat="1" ht="15" customHeight="1">
      <c r="B54" s="225"/>
      <c r="C54" s="356" t="s">
        <v>704</v>
      </c>
      <c r="D54" s="356"/>
      <c r="E54" s="356"/>
      <c r="F54" s="356"/>
      <c r="G54" s="356"/>
      <c r="H54" s="356"/>
      <c r="I54" s="356"/>
      <c r="J54" s="356"/>
      <c r="K54" s="226"/>
    </row>
    <row r="55" spans="2:11" s="1" customFormat="1" ht="15" customHeight="1">
      <c r="B55" s="225"/>
      <c r="C55" s="356" t="s">
        <v>705</v>
      </c>
      <c r="D55" s="356"/>
      <c r="E55" s="356"/>
      <c r="F55" s="356"/>
      <c r="G55" s="356"/>
      <c r="H55" s="356"/>
      <c r="I55" s="356"/>
      <c r="J55" s="356"/>
      <c r="K55" s="226"/>
    </row>
    <row r="56" spans="2:11" s="1" customFormat="1" ht="12.75" customHeight="1">
      <c r="B56" s="225"/>
      <c r="C56" s="228"/>
      <c r="D56" s="228"/>
      <c r="E56" s="228"/>
      <c r="F56" s="228"/>
      <c r="G56" s="228"/>
      <c r="H56" s="228"/>
      <c r="I56" s="228"/>
      <c r="J56" s="228"/>
      <c r="K56" s="226"/>
    </row>
    <row r="57" spans="2:11" s="1" customFormat="1" ht="15" customHeight="1">
      <c r="B57" s="225"/>
      <c r="C57" s="356" t="s">
        <v>706</v>
      </c>
      <c r="D57" s="356"/>
      <c r="E57" s="356"/>
      <c r="F57" s="356"/>
      <c r="G57" s="356"/>
      <c r="H57" s="356"/>
      <c r="I57" s="356"/>
      <c r="J57" s="356"/>
      <c r="K57" s="226"/>
    </row>
    <row r="58" spans="2:11" s="1" customFormat="1" ht="15" customHeight="1">
      <c r="B58" s="225"/>
      <c r="C58" s="230"/>
      <c r="D58" s="356" t="s">
        <v>707</v>
      </c>
      <c r="E58" s="356"/>
      <c r="F58" s="356"/>
      <c r="G58" s="356"/>
      <c r="H58" s="356"/>
      <c r="I58" s="356"/>
      <c r="J58" s="356"/>
      <c r="K58" s="226"/>
    </row>
    <row r="59" spans="2:11" s="1" customFormat="1" ht="15" customHeight="1">
      <c r="B59" s="225"/>
      <c r="C59" s="230"/>
      <c r="D59" s="356" t="s">
        <v>708</v>
      </c>
      <c r="E59" s="356"/>
      <c r="F59" s="356"/>
      <c r="G59" s="356"/>
      <c r="H59" s="356"/>
      <c r="I59" s="356"/>
      <c r="J59" s="356"/>
      <c r="K59" s="226"/>
    </row>
    <row r="60" spans="2:11" s="1" customFormat="1" ht="15" customHeight="1">
      <c r="B60" s="225"/>
      <c r="C60" s="230"/>
      <c r="D60" s="356" t="s">
        <v>709</v>
      </c>
      <c r="E60" s="356"/>
      <c r="F60" s="356"/>
      <c r="G60" s="356"/>
      <c r="H60" s="356"/>
      <c r="I60" s="356"/>
      <c r="J60" s="356"/>
      <c r="K60" s="226"/>
    </row>
    <row r="61" spans="2:11" s="1" customFormat="1" ht="15" customHeight="1">
      <c r="B61" s="225"/>
      <c r="C61" s="230"/>
      <c r="D61" s="356" t="s">
        <v>710</v>
      </c>
      <c r="E61" s="356"/>
      <c r="F61" s="356"/>
      <c r="G61" s="356"/>
      <c r="H61" s="356"/>
      <c r="I61" s="356"/>
      <c r="J61" s="356"/>
      <c r="K61" s="226"/>
    </row>
    <row r="62" spans="2:11" s="1" customFormat="1" ht="15" customHeight="1">
      <c r="B62" s="225"/>
      <c r="C62" s="230"/>
      <c r="D62" s="359" t="s">
        <v>711</v>
      </c>
      <c r="E62" s="359"/>
      <c r="F62" s="359"/>
      <c r="G62" s="359"/>
      <c r="H62" s="359"/>
      <c r="I62" s="359"/>
      <c r="J62" s="359"/>
      <c r="K62" s="226"/>
    </row>
    <row r="63" spans="2:11" s="1" customFormat="1" ht="15" customHeight="1">
      <c r="B63" s="225"/>
      <c r="C63" s="230"/>
      <c r="D63" s="356" t="s">
        <v>712</v>
      </c>
      <c r="E63" s="356"/>
      <c r="F63" s="356"/>
      <c r="G63" s="356"/>
      <c r="H63" s="356"/>
      <c r="I63" s="356"/>
      <c r="J63" s="356"/>
      <c r="K63" s="226"/>
    </row>
    <row r="64" spans="2:11" s="1" customFormat="1" ht="12.75" customHeight="1">
      <c r="B64" s="225"/>
      <c r="C64" s="230"/>
      <c r="D64" s="230"/>
      <c r="E64" s="233"/>
      <c r="F64" s="230"/>
      <c r="G64" s="230"/>
      <c r="H64" s="230"/>
      <c r="I64" s="230"/>
      <c r="J64" s="230"/>
      <c r="K64" s="226"/>
    </row>
    <row r="65" spans="2:11" s="1" customFormat="1" ht="15" customHeight="1">
      <c r="B65" s="225"/>
      <c r="C65" s="230"/>
      <c r="D65" s="356" t="s">
        <v>713</v>
      </c>
      <c r="E65" s="356"/>
      <c r="F65" s="356"/>
      <c r="G65" s="356"/>
      <c r="H65" s="356"/>
      <c r="I65" s="356"/>
      <c r="J65" s="356"/>
      <c r="K65" s="226"/>
    </row>
    <row r="66" spans="2:11" s="1" customFormat="1" ht="15" customHeight="1">
      <c r="B66" s="225"/>
      <c r="C66" s="230"/>
      <c r="D66" s="359" t="s">
        <v>714</v>
      </c>
      <c r="E66" s="359"/>
      <c r="F66" s="359"/>
      <c r="G66" s="359"/>
      <c r="H66" s="359"/>
      <c r="I66" s="359"/>
      <c r="J66" s="359"/>
      <c r="K66" s="226"/>
    </row>
    <row r="67" spans="2:11" s="1" customFormat="1" ht="15" customHeight="1">
      <c r="B67" s="225"/>
      <c r="C67" s="230"/>
      <c r="D67" s="356" t="s">
        <v>715</v>
      </c>
      <c r="E67" s="356"/>
      <c r="F67" s="356"/>
      <c r="G67" s="356"/>
      <c r="H67" s="356"/>
      <c r="I67" s="356"/>
      <c r="J67" s="356"/>
      <c r="K67" s="226"/>
    </row>
    <row r="68" spans="2:11" s="1" customFormat="1" ht="15" customHeight="1">
      <c r="B68" s="225"/>
      <c r="C68" s="230"/>
      <c r="D68" s="356" t="s">
        <v>716</v>
      </c>
      <c r="E68" s="356"/>
      <c r="F68" s="356"/>
      <c r="G68" s="356"/>
      <c r="H68" s="356"/>
      <c r="I68" s="356"/>
      <c r="J68" s="356"/>
      <c r="K68" s="226"/>
    </row>
    <row r="69" spans="2:11" s="1" customFormat="1" ht="15" customHeight="1">
      <c r="B69" s="225"/>
      <c r="C69" s="230"/>
      <c r="D69" s="356" t="s">
        <v>717</v>
      </c>
      <c r="E69" s="356"/>
      <c r="F69" s="356"/>
      <c r="G69" s="356"/>
      <c r="H69" s="356"/>
      <c r="I69" s="356"/>
      <c r="J69" s="356"/>
      <c r="K69" s="226"/>
    </row>
    <row r="70" spans="2:11" s="1" customFormat="1" ht="15" customHeight="1">
      <c r="B70" s="225"/>
      <c r="C70" s="230"/>
      <c r="D70" s="356" t="s">
        <v>718</v>
      </c>
      <c r="E70" s="356"/>
      <c r="F70" s="356"/>
      <c r="G70" s="356"/>
      <c r="H70" s="356"/>
      <c r="I70" s="356"/>
      <c r="J70" s="356"/>
      <c r="K70" s="226"/>
    </row>
    <row r="71" spans="2:11" s="1" customFormat="1" ht="12.75" customHeight="1">
      <c r="B71" s="234"/>
      <c r="C71" s="235"/>
      <c r="D71" s="235"/>
      <c r="E71" s="235"/>
      <c r="F71" s="235"/>
      <c r="G71" s="235"/>
      <c r="H71" s="235"/>
      <c r="I71" s="235"/>
      <c r="J71" s="235"/>
      <c r="K71" s="236"/>
    </row>
    <row r="72" spans="2:11" s="1" customFormat="1" ht="18.75" customHeight="1">
      <c r="B72" s="237"/>
      <c r="C72" s="237"/>
      <c r="D72" s="237"/>
      <c r="E72" s="237"/>
      <c r="F72" s="237"/>
      <c r="G72" s="237"/>
      <c r="H72" s="237"/>
      <c r="I72" s="237"/>
      <c r="J72" s="237"/>
      <c r="K72" s="238"/>
    </row>
    <row r="73" spans="2:11" s="1" customFormat="1" ht="18.75" customHeight="1">
      <c r="B73" s="238"/>
      <c r="C73" s="238"/>
      <c r="D73" s="238"/>
      <c r="E73" s="238"/>
      <c r="F73" s="238"/>
      <c r="G73" s="238"/>
      <c r="H73" s="238"/>
      <c r="I73" s="238"/>
      <c r="J73" s="238"/>
      <c r="K73" s="238"/>
    </row>
    <row r="74" spans="2:11" s="1" customFormat="1" ht="7.5" customHeight="1">
      <c r="B74" s="239"/>
      <c r="C74" s="240"/>
      <c r="D74" s="240"/>
      <c r="E74" s="240"/>
      <c r="F74" s="240"/>
      <c r="G74" s="240"/>
      <c r="H74" s="240"/>
      <c r="I74" s="240"/>
      <c r="J74" s="240"/>
      <c r="K74" s="241"/>
    </row>
    <row r="75" spans="2:11" s="1" customFormat="1" ht="45" customHeight="1">
      <c r="B75" s="242"/>
      <c r="C75" s="360" t="s">
        <v>719</v>
      </c>
      <c r="D75" s="360"/>
      <c r="E75" s="360"/>
      <c r="F75" s="360"/>
      <c r="G75" s="360"/>
      <c r="H75" s="360"/>
      <c r="I75" s="360"/>
      <c r="J75" s="360"/>
      <c r="K75" s="243"/>
    </row>
    <row r="76" spans="2:11" s="1" customFormat="1" ht="17.25" customHeight="1">
      <c r="B76" s="242"/>
      <c r="C76" s="244" t="s">
        <v>720</v>
      </c>
      <c r="D76" s="244"/>
      <c r="E76" s="244"/>
      <c r="F76" s="244" t="s">
        <v>721</v>
      </c>
      <c r="G76" s="245"/>
      <c r="H76" s="244" t="s">
        <v>53</v>
      </c>
      <c r="I76" s="244" t="s">
        <v>56</v>
      </c>
      <c r="J76" s="244" t="s">
        <v>722</v>
      </c>
      <c r="K76" s="243"/>
    </row>
    <row r="77" spans="2:11" s="1" customFormat="1" ht="17.25" customHeight="1">
      <c r="B77" s="242"/>
      <c r="C77" s="246" t="s">
        <v>723</v>
      </c>
      <c r="D77" s="246"/>
      <c r="E77" s="246"/>
      <c r="F77" s="247" t="s">
        <v>724</v>
      </c>
      <c r="G77" s="248"/>
      <c r="H77" s="246"/>
      <c r="I77" s="246"/>
      <c r="J77" s="246" t="s">
        <v>725</v>
      </c>
      <c r="K77" s="243"/>
    </row>
    <row r="78" spans="2:11" s="1" customFormat="1" ht="5.25" customHeight="1">
      <c r="B78" s="242"/>
      <c r="C78" s="249"/>
      <c r="D78" s="249"/>
      <c r="E78" s="249"/>
      <c r="F78" s="249"/>
      <c r="G78" s="250"/>
      <c r="H78" s="249"/>
      <c r="I78" s="249"/>
      <c r="J78" s="249"/>
      <c r="K78" s="243"/>
    </row>
    <row r="79" spans="2:11" s="1" customFormat="1" ht="15" customHeight="1">
      <c r="B79" s="242"/>
      <c r="C79" s="231" t="s">
        <v>52</v>
      </c>
      <c r="D79" s="251"/>
      <c r="E79" s="251"/>
      <c r="F79" s="252" t="s">
        <v>726</v>
      </c>
      <c r="G79" s="253"/>
      <c r="H79" s="231" t="s">
        <v>727</v>
      </c>
      <c r="I79" s="231" t="s">
        <v>728</v>
      </c>
      <c r="J79" s="231">
        <v>20</v>
      </c>
      <c r="K79" s="243"/>
    </row>
    <row r="80" spans="2:11" s="1" customFormat="1" ht="15" customHeight="1">
      <c r="B80" s="242"/>
      <c r="C80" s="231" t="s">
        <v>729</v>
      </c>
      <c r="D80" s="231"/>
      <c r="E80" s="231"/>
      <c r="F80" s="252" t="s">
        <v>726</v>
      </c>
      <c r="G80" s="253"/>
      <c r="H80" s="231" t="s">
        <v>730</v>
      </c>
      <c r="I80" s="231" t="s">
        <v>728</v>
      </c>
      <c r="J80" s="231">
        <v>120</v>
      </c>
      <c r="K80" s="243"/>
    </row>
    <row r="81" spans="2:11" s="1" customFormat="1" ht="15" customHeight="1">
      <c r="B81" s="254"/>
      <c r="C81" s="231" t="s">
        <v>731</v>
      </c>
      <c r="D81" s="231"/>
      <c r="E81" s="231"/>
      <c r="F81" s="252" t="s">
        <v>732</v>
      </c>
      <c r="G81" s="253"/>
      <c r="H81" s="231" t="s">
        <v>733</v>
      </c>
      <c r="I81" s="231" t="s">
        <v>728</v>
      </c>
      <c r="J81" s="231">
        <v>50</v>
      </c>
      <c r="K81" s="243"/>
    </row>
    <row r="82" spans="2:11" s="1" customFormat="1" ht="15" customHeight="1">
      <c r="B82" s="254"/>
      <c r="C82" s="231" t="s">
        <v>734</v>
      </c>
      <c r="D82" s="231"/>
      <c r="E82" s="231"/>
      <c r="F82" s="252" t="s">
        <v>726</v>
      </c>
      <c r="G82" s="253"/>
      <c r="H82" s="231" t="s">
        <v>735</v>
      </c>
      <c r="I82" s="231" t="s">
        <v>736</v>
      </c>
      <c r="J82" s="231"/>
      <c r="K82" s="243"/>
    </row>
    <row r="83" spans="2:11" s="1" customFormat="1" ht="15" customHeight="1">
      <c r="B83" s="254"/>
      <c r="C83" s="255" t="s">
        <v>737</v>
      </c>
      <c r="D83" s="255"/>
      <c r="E83" s="255"/>
      <c r="F83" s="256" t="s">
        <v>732</v>
      </c>
      <c r="G83" s="255"/>
      <c r="H83" s="255" t="s">
        <v>738</v>
      </c>
      <c r="I83" s="255" t="s">
        <v>728</v>
      </c>
      <c r="J83" s="255">
        <v>15</v>
      </c>
      <c r="K83" s="243"/>
    </row>
    <row r="84" spans="2:11" s="1" customFormat="1" ht="15" customHeight="1">
      <c r="B84" s="254"/>
      <c r="C84" s="255" t="s">
        <v>739</v>
      </c>
      <c r="D84" s="255"/>
      <c r="E84" s="255"/>
      <c r="F84" s="256" t="s">
        <v>732</v>
      </c>
      <c r="G84" s="255"/>
      <c r="H84" s="255" t="s">
        <v>740</v>
      </c>
      <c r="I84" s="255" t="s">
        <v>728</v>
      </c>
      <c r="J84" s="255">
        <v>15</v>
      </c>
      <c r="K84" s="243"/>
    </row>
    <row r="85" spans="2:11" s="1" customFormat="1" ht="15" customHeight="1">
      <c r="B85" s="254"/>
      <c r="C85" s="255" t="s">
        <v>741</v>
      </c>
      <c r="D85" s="255"/>
      <c r="E85" s="255"/>
      <c r="F85" s="256" t="s">
        <v>732</v>
      </c>
      <c r="G85" s="255"/>
      <c r="H85" s="255" t="s">
        <v>742</v>
      </c>
      <c r="I85" s="255" t="s">
        <v>728</v>
      </c>
      <c r="J85" s="255">
        <v>20</v>
      </c>
      <c r="K85" s="243"/>
    </row>
    <row r="86" spans="2:11" s="1" customFormat="1" ht="15" customHeight="1">
      <c r="B86" s="254"/>
      <c r="C86" s="255" t="s">
        <v>743</v>
      </c>
      <c r="D86" s="255"/>
      <c r="E86" s="255"/>
      <c r="F86" s="256" t="s">
        <v>732</v>
      </c>
      <c r="G86" s="255"/>
      <c r="H86" s="255" t="s">
        <v>744</v>
      </c>
      <c r="I86" s="255" t="s">
        <v>728</v>
      </c>
      <c r="J86" s="255">
        <v>20</v>
      </c>
      <c r="K86" s="243"/>
    </row>
    <row r="87" spans="2:11" s="1" customFormat="1" ht="15" customHeight="1">
      <c r="B87" s="254"/>
      <c r="C87" s="231" t="s">
        <v>745</v>
      </c>
      <c r="D87" s="231"/>
      <c r="E87" s="231"/>
      <c r="F87" s="252" t="s">
        <v>732</v>
      </c>
      <c r="G87" s="253"/>
      <c r="H87" s="231" t="s">
        <v>746</v>
      </c>
      <c r="I87" s="231" t="s">
        <v>728</v>
      </c>
      <c r="J87" s="231">
        <v>50</v>
      </c>
      <c r="K87" s="243"/>
    </row>
    <row r="88" spans="2:11" s="1" customFormat="1" ht="15" customHeight="1">
      <c r="B88" s="254"/>
      <c r="C88" s="231" t="s">
        <v>747</v>
      </c>
      <c r="D88" s="231"/>
      <c r="E88" s="231"/>
      <c r="F88" s="252" t="s">
        <v>732</v>
      </c>
      <c r="G88" s="253"/>
      <c r="H88" s="231" t="s">
        <v>748</v>
      </c>
      <c r="I88" s="231" t="s">
        <v>728</v>
      </c>
      <c r="J88" s="231">
        <v>20</v>
      </c>
      <c r="K88" s="243"/>
    </row>
    <row r="89" spans="2:11" s="1" customFormat="1" ht="15" customHeight="1">
      <c r="B89" s="254"/>
      <c r="C89" s="231" t="s">
        <v>749</v>
      </c>
      <c r="D89" s="231"/>
      <c r="E89" s="231"/>
      <c r="F89" s="252" t="s">
        <v>732</v>
      </c>
      <c r="G89" s="253"/>
      <c r="H89" s="231" t="s">
        <v>750</v>
      </c>
      <c r="I89" s="231" t="s">
        <v>728</v>
      </c>
      <c r="J89" s="231">
        <v>20</v>
      </c>
      <c r="K89" s="243"/>
    </row>
    <row r="90" spans="2:11" s="1" customFormat="1" ht="15" customHeight="1">
      <c r="B90" s="254"/>
      <c r="C90" s="231" t="s">
        <v>751</v>
      </c>
      <c r="D90" s="231"/>
      <c r="E90" s="231"/>
      <c r="F90" s="252" t="s">
        <v>732</v>
      </c>
      <c r="G90" s="253"/>
      <c r="H90" s="231" t="s">
        <v>752</v>
      </c>
      <c r="I90" s="231" t="s">
        <v>728</v>
      </c>
      <c r="J90" s="231">
        <v>50</v>
      </c>
      <c r="K90" s="243"/>
    </row>
    <row r="91" spans="2:11" s="1" customFormat="1" ht="15" customHeight="1">
      <c r="B91" s="254"/>
      <c r="C91" s="231" t="s">
        <v>753</v>
      </c>
      <c r="D91" s="231"/>
      <c r="E91" s="231"/>
      <c r="F91" s="252" t="s">
        <v>732</v>
      </c>
      <c r="G91" s="253"/>
      <c r="H91" s="231" t="s">
        <v>753</v>
      </c>
      <c r="I91" s="231" t="s">
        <v>728</v>
      </c>
      <c r="J91" s="231">
        <v>50</v>
      </c>
      <c r="K91" s="243"/>
    </row>
    <row r="92" spans="2:11" s="1" customFormat="1" ht="15" customHeight="1">
      <c r="B92" s="254"/>
      <c r="C92" s="231" t="s">
        <v>754</v>
      </c>
      <c r="D92" s="231"/>
      <c r="E92" s="231"/>
      <c r="F92" s="252" t="s">
        <v>732</v>
      </c>
      <c r="G92" s="253"/>
      <c r="H92" s="231" t="s">
        <v>755</v>
      </c>
      <c r="I92" s="231" t="s">
        <v>728</v>
      </c>
      <c r="J92" s="231">
        <v>255</v>
      </c>
      <c r="K92" s="243"/>
    </row>
    <row r="93" spans="2:11" s="1" customFormat="1" ht="15" customHeight="1">
      <c r="B93" s="254"/>
      <c r="C93" s="231" t="s">
        <v>756</v>
      </c>
      <c r="D93" s="231"/>
      <c r="E93" s="231"/>
      <c r="F93" s="252" t="s">
        <v>726</v>
      </c>
      <c r="G93" s="253"/>
      <c r="H93" s="231" t="s">
        <v>757</v>
      </c>
      <c r="I93" s="231" t="s">
        <v>758</v>
      </c>
      <c r="J93" s="231"/>
      <c r="K93" s="243"/>
    </row>
    <row r="94" spans="2:11" s="1" customFormat="1" ht="15" customHeight="1">
      <c r="B94" s="254"/>
      <c r="C94" s="231" t="s">
        <v>759</v>
      </c>
      <c r="D94" s="231"/>
      <c r="E94" s="231"/>
      <c r="F94" s="252" t="s">
        <v>726</v>
      </c>
      <c r="G94" s="253"/>
      <c r="H94" s="231" t="s">
        <v>760</v>
      </c>
      <c r="I94" s="231" t="s">
        <v>761</v>
      </c>
      <c r="J94" s="231"/>
      <c r="K94" s="243"/>
    </row>
    <row r="95" spans="2:11" s="1" customFormat="1" ht="15" customHeight="1">
      <c r="B95" s="254"/>
      <c r="C95" s="231" t="s">
        <v>762</v>
      </c>
      <c r="D95" s="231"/>
      <c r="E95" s="231"/>
      <c r="F95" s="252" t="s">
        <v>726</v>
      </c>
      <c r="G95" s="253"/>
      <c r="H95" s="231" t="s">
        <v>762</v>
      </c>
      <c r="I95" s="231" t="s">
        <v>761</v>
      </c>
      <c r="J95" s="231"/>
      <c r="K95" s="243"/>
    </row>
    <row r="96" spans="2:11" s="1" customFormat="1" ht="15" customHeight="1">
      <c r="B96" s="254"/>
      <c r="C96" s="231" t="s">
        <v>37</v>
      </c>
      <c r="D96" s="231"/>
      <c r="E96" s="231"/>
      <c r="F96" s="252" t="s">
        <v>726</v>
      </c>
      <c r="G96" s="253"/>
      <c r="H96" s="231" t="s">
        <v>763</v>
      </c>
      <c r="I96" s="231" t="s">
        <v>761</v>
      </c>
      <c r="J96" s="231"/>
      <c r="K96" s="243"/>
    </row>
    <row r="97" spans="2:11" s="1" customFormat="1" ht="15" customHeight="1">
      <c r="B97" s="254"/>
      <c r="C97" s="231" t="s">
        <v>47</v>
      </c>
      <c r="D97" s="231"/>
      <c r="E97" s="231"/>
      <c r="F97" s="252" t="s">
        <v>726</v>
      </c>
      <c r="G97" s="253"/>
      <c r="H97" s="231" t="s">
        <v>764</v>
      </c>
      <c r="I97" s="231" t="s">
        <v>761</v>
      </c>
      <c r="J97" s="231"/>
      <c r="K97" s="243"/>
    </row>
    <row r="98" spans="2:11" s="1" customFormat="1" ht="15" customHeight="1">
      <c r="B98" s="257"/>
      <c r="C98" s="258"/>
      <c r="D98" s="258"/>
      <c r="E98" s="258"/>
      <c r="F98" s="258"/>
      <c r="G98" s="258"/>
      <c r="H98" s="258"/>
      <c r="I98" s="258"/>
      <c r="J98" s="258"/>
      <c r="K98" s="259"/>
    </row>
    <row r="99" spans="2:11" s="1" customFormat="1" ht="18.75" customHeight="1">
      <c r="B99" s="260"/>
      <c r="C99" s="261"/>
      <c r="D99" s="261"/>
      <c r="E99" s="261"/>
      <c r="F99" s="261"/>
      <c r="G99" s="261"/>
      <c r="H99" s="261"/>
      <c r="I99" s="261"/>
      <c r="J99" s="261"/>
      <c r="K99" s="260"/>
    </row>
    <row r="100" spans="2:11" s="1" customFormat="1" ht="18.75" customHeight="1">
      <c r="B100" s="238"/>
      <c r="C100" s="238"/>
      <c r="D100" s="238"/>
      <c r="E100" s="238"/>
      <c r="F100" s="238"/>
      <c r="G100" s="238"/>
      <c r="H100" s="238"/>
      <c r="I100" s="238"/>
      <c r="J100" s="238"/>
      <c r="K100" s="238"/>
    </row>
    <row r="101" spans="2:11" s="1" customFormat="1" ht="7.5" customHeight="1">
      <c r="B101" s="239"/>
      <c r="C101" s="240"/>
      <c r="D101" s="240"/>
      <c r="E101" s="240"/>
      <c r="F101" s="240"/>
      <c r="G101" s="240"/>
      <c r="H101" s="240"/>
      <c r="I101" s="240"/>
      <c r="J101" s="240"/>
      <c r="K101" s="241"/>
    </row>
    <row r="102" spans="2:11" s="1" customFormat="1" ht="45" customHeight="1">
      <c r="B102" s="242"/>
      <c r="C102" s="360" t="s">
        <v>765</v>
      </c>
      <c r="D102" s="360"/>
      <c r="E102" s="360"/>
      <c r="F102" s="360"/>
      <c r="G102" s="360"/>
      <c r="H102" s="360"/>
      <c r="I102" s="360"/>
      <c r="J102" s="360"/>
      <c r="K102" s="243"/>
    </row>
    <row r="103" spans="2:11" s="1" customFormat="1" ht="17.25" customHeight="1">
      <c r="B103" s="242"/>
      <c r="C103" s="244" t="s">
        <v>720</v>
      </c>
      <c r="D103" s="244"/>
      <c r="E103" s="244"/>
      <c r="F103" s="244" t="s">
        <v>721</v>
      </c>
      <c r="G103" s="245"/>
      <c r="H103" s="244" t="s">
        <v>53</v>
      </c>
      <c r="I103" s="244" t="s">
        <v>56</v>
      </c>
      <c r="J103" s="244" t="s">
        <v>722</v>
      </c>
      <c r="K103" s="243"/>
    </row>
    <row r="104" spans="2:11" s="1" customFormat="1" ht="17.25" customHeight="1">
      <c r="B104" s="242"/>
      <c r="C104" s="246" t="s">
        <v>723</v>
      </c>
      <c r="D104" s="246"/>
      <c r="E104" s="246"/>
      <c r="F104" s="247" t="s">
        <v>724</v>
      </c>
      <c r="G104" s="248"/>
      <c r="H104" s="246"/>
      <c r="I104" s="246"/>
      <c r="J104" s="246" t="s">
        <v>725</v>
      </c>
      <c r="K104" s="243"/>
    </row>
    <row r="105" spans="2:11" s="1" customFormat="1" ht="5.25" customHeight="1">
      <c r="B105" s="242"/>
      <c r="C105" s="244"/>
      <c r="D105" s="244"/>
      <c r="E105" s="244"/>
      <c r="F105" s="244"/>
      <c r="G105" s="262"/>
      <c r="H105" s="244"/>
      <c r="I105" s="244"/>
      <c r="J105" s="244"/>
      <c r="K105" s="243"/>
    </row>
    <row r="106" spans="2:11" s="1" customFormat="1" ht="15" customHeight="1">
      <c r="B106" s="242"/>
      <c r="C106" s="231" t="s">
        <v>52</v>
      </c>
      <c r="D106" s="251"/>
      <c r="E106" s="251"/>
      <c r="F106" s="252" t="s">
        <v>726</v>
      </c>
      <c r="G106" s="231"/>
      <c r="H106" s="231" t="s">
        <v>766</v>
      </c>
      <c r="I106" s="231" t="s">
        <v>728</v>
      </c>
      <c r="J106" s="231">
        <v>20</v>
      </c>
      <c r="K106" s="243"/>
    </row>
    <row r="107" spans="2:11" s="1" customFormat="1" ht="15" customHeight="1">
      <c r="B107" s="242"/>
      <c r="C107" s="231" t="s">
        <v>729</v>
      </c>
      <c r="D107" s="231"/>
      <c r="E107" s="231"/>
      <c r="F107" s="252" t="s">
        <v>726</v>
      </c>
      <c r="G107" s="231"/>
      <c r="H107" s="231" t="s">
        <v>766</v>
      </c>
      <c r="I107" s="231" t="s">
        <v>728</v>
      </c>
      <c r="J107" s="231">
        <v>120</v>
      </c>
      <c r="K107" s="243"/>
    </row>
    <row r="108" spans="2:11" s="1" customFormat="1" ht="15" customHeight="1">
      <c r="B108" s="254"/>
      <c r="C108" s="231" t="s">
        <v>731</v>
      </c>
      <c r="D108" s="231"/>
      <c r="E108" s="231"/>
      <c r="F108" s="252" t="s">
        <v>732</v>
      </c>
      <c r="G108" s="231"/>
      <c r="H108" s="231" t="s">
        <v>766</v>
      </c>
      <c r="I108" s="231" t="s">
        <v>728</v>
      </c>
      <c r="J108" s="231">
        <v>50</v>
      </c>
      <c r="K108" s="243"/>
    </row>
    <row r="109" spans="2:11" s="1" customFormat="1" ht="15" customHeight="1">
      <c r="B109" s="254"/>
      <c r="C109" s="231" t="s">
        <v>734</v>
      </c>
      <c r="D109" s="231"/>
      <c r="E109" s="231"/>
      <c r="F109" s="252" t="s">
        <v>726</v>
      </c>
      <c r="G109" s="231"/>
      <c r="H109" s="231" t="s">
        <v>766</v>
      </c>
      <c r="I109" s="231" t="s">
        <v>736</v>
      </c>
      <c r="J109" s="231"/>
      <c r="K109" s="243"/>
    </row>
    <row r="110" spans="2:11" s="1" customFormat="1" ht="15" customHeight="1">
      <c r="B110" s="254"/>
      <c r="C110" s="231" t="s">
        <v>745</v>
      </c>
      <c r="D110" s="231"/>
      <c r="E110" s="231"/>
      <c r="F110" s="252" t="s">
        <v>732</v>
      </c>
      <c r="G110" s="231"/>
      <c r="H110" s="231" t="s">
        <v>766</v>
      </c>
      <c r="I110" s="231" t="s">
        <v>728</v>
      </c>
      <c r="J110" s="231">
        <v>50</v>
      </c>
      <c r="K110" s="243"/>
    </row>
    <row r="111" spans="2:11" s="1" customFormat="1" ht="15" customHeight="1">
      <c r="B111" s="254"/>
      <c r="C111" s="231" t="s">
        <v>753</v>
      </c>
      <c r="D111" s="231"/>
      <c r="E111" s="231"/>
      <c r="F111" s="252" t="s">
        <v>732</v>
      </c>
      <c r="G111" s="231"/>
      <c r="H111" s="231" t="s">
        <v>766</v>
      </c>
      <c r="I111" s="231" t="s">
        <v>728</v>
      </c>
      <c r="J111" s="231">
        <v>50</v>
      </c>
      <c r="K111" s="243"/>
    </row>
    <row r="112" spans="2:11" s="1" customFormat="1" ht="15" customHeight="1">
      <c r="B112" s="254"/>
      <c r="C112" s="231" t="s">
        <v>751</v>
      </c>
      <c r="D112" s="231"/>
      <c r="E112" s="231"/>
      <c r="F112" s="252" t="s">
        <v>732</v>
      </c>
      <c r="G112" s="231"/>
      <c r="H112" s="231" t="s">
        <v>766</v>
      </c>
      <c r="I112" s="231" t="s">
        <v>728</v>
      </c>
      <c r="J112" s="231">
        <v>50</v>
      </c>
      <c r="K112" s="243"/>
    </row>
    <row r="113" spans="2:11" s="1" customFormat="1" ht="15" customHeight="1">
      <c r="B113" s="254"/>
      <c r="C113" s="231" t="s">
        <v>52</v>
      </c>
      <c r="D113" s="231"/>
      <c r="E113" s="231"/>
      <c r="F113" s="252" t="s">
        <v>726</v>
      </c>
      <c r="G113" s="231"/>
      <c r="H113" s="231" t="s">
        <v>767</v>
      </c>
      <c r="I113" s="231" t="s">
        <v>728</v>
      </c>
      <c r="J113" s="231">
        <v>20</v>
      </c>
      <c r="K113" s="243"/>
    </row>
    <row r="114" spans="2:11" s="1" customFormat="1" ht="15" customHeight="1">
      <c r="B114" s="254"/>
      <c r="C114" s="231" t="s">
        <v>768</v>
      </c>
      <c r="D114" s="231"/>
      <c r="E114" s="231"/>
      <c r="F114" s="252" t="s">
        <v>726</v>
      </c>
      <c r="G114" s="231"/>
      <c r="H114" s="231" t="s">
        <v>769</v>
      </c>
      <c r="I114" s="231" t="s">
        <v>728</v>
      </c>
      <c r="J114" s="231">
        <v>120</v>
      </c>
      <c r="K114" s="243"/>
    </row>
    <row r="115" spans="2:11" s="1" customFormat="1" ht="15" customHeight="1">
      <c r="B115" s="254"/>
      <c r="C115" s="231" t="s">
        <v>37</v>
      </c>
      <c r="D115" s="231"/>
      <c r="E115" s="231"/>
      <c r="F115" s="252" t="s">
        <v>726</v>
      </c>
      <c r="G115" s="231"/>
      <c r="H115" s="231" t="s">
        <v>770</v>
      </c>
      <c r="I115" s="231" t="s">
        <v>761</v>
      </c>
      <c r="J115" s="231"/>
      <c r="K115" s="243"/>
    </row>
    <row r="116" spans="2:11" s="1" customFormat="1" ht="15" customHeight="1">
      <c r="B116" s="254"/>
      <c r="C116" s="231" t="s">
        <v>47</v>
      </c>
      <c r="D116" s="231"/>
      <c r="E116" s="231"/>
      <c r="F116" s="252" t="s">
        <v>726</v>
      </c>
      <c r="G116" s="231"/>
      <c r="H116" s="231" t="s">
        <v>771</v>
      </c>
      <c r="I116" s="231" t="s">
        <v>761</v>
      </c>
      <c r="J116" s="231"/>
      <c r="K116" s="243"/>
    </row>
    <row r="117" spans="2:11" s="1" customFormat="1" ht="15" customHeight="1">
      <c r="B117" s="254"/>
      <c r="C117" s="231" t="s">
        <v>56</v>
      </c>
      <c r="D117" s="231"/>
      <c r="E117" s="231"/>
      <c r="F117" s="252" t="s">
        <v>726</v>
      </c>
      <c r="G117" s="231"/>
      <c r="H117" s="231" t="s">
        <v>772</v>
      </c>
      <c r="I117" s="231" t="s">
        <v>773</v>
      </c>
      <c r="J117" s="231"/>
      <c r="K117" s="243"/>
    </row>
    <row r="118" spans="2:11" s="1" customFormat="1" ht="15" customHeight="1">
      <c r="B118" s="257"/>
      <c r="C118" s="263"/>
      <c r="D118" s="263"/>
      <c r="E118" s="263"/>
      <c r="F118" s="263"/>
      <c r="G118" s="263"/>
      <c r="H118" s="263"/>
      <c r="I118" s="263"/>
      <c r="J118" s="263"/>
      <c r="K118" s="259"/>
    </row>
    <row r="119" spans="2:11" s="1" customFormat="1" ht="18.75" customHeight="1">
      <c r="B119" s="264"/>
      <c r="C119" s="265"/>
      <c r="D119" s="265"/>
      <c r="E119" s="265"/>
      <c r="F119" s="266"/>
      <c r="G119" s="265"/>
      <c r="H119" s="265"/>
      <c r="I119" s="265"/>
      <c r="J119" s="265"/>
      <c r="K119" s="264"/>
    </row>
    <row r="120" spans="2:11" s="1" customFormat="1" ht="18.75" customHeight="1">
      <c r="B120" s="238"/>
      <c r="C120" s="238"/>
      <c r="D120" s="238"/>
      <c r="E120" s="238"/>
      <c r="F120" s="238"/>
      <c r="G120" s="238"/>
      <c r="H120" s="238"/>
      <c r="I120" s="238"/>
      <c r="J120" s="238"/>
      <c r="K120" s="238"/>
    </row>
    <row r="121" spans="2:11" s="1" customFormat="1" ht="7.5" customHeight="1">
      <c r="B121" s="267"/>
      <c r="C121" s="268"/>
      <c r="D121" s="268"/>
      <c r="E121" s="268"/>
      <c r="F121" s="268"/>
      <c r="G121" s="268"/>
      <c r="H121" s="268"/>
      <c r="I121" s="268"/>
      <c r="J121" s="268"/>
      <c r="K121" s="269"/>
    </row>
    <row r="122" spans="2:11" s="1" customFormat="1" ht="45" customHeight="1">
      <c r="B122" s="270"/>
      <c r="C122" s="358" t="s">
        <v>774</v>
      </c>
      <c r="D122" s="358"/>
      <c r="E122" s="358"/>
      <c r="F122" s="358"/>
      <c r="G122" s="358"/>
      <c r="H122" s="358"/>
      <c r="I122" s="358"/>
      <c r="J122" s="358"/>
      <c r="K122" s="271"/>
    </row>
    <row r="123" spans="2:11" s="1" customFormat="1" ht="17.25" customHeight="1">
      <c r="B123" s="272"/>
      <c r="C123" s="244" t="s">
        <v>720</v>
      </c>
      <c r="D123" s="244"/>
      <c r="E123" s="244"/>
      <c r="F123" s="244" t="s">
        <v>721</v>
      </c>
      <c r="G123" s="245"/>
      <c r="H123" s="244" t="s">
        <v>53</v>
      </c>
      <c r="I123" s="244" t="s">
        <v>56</v>
      </c>
      <c r="J123" s="244" t="s">
        <v>722</v>
      </c>
      <c r="K123" s="273"/>
    </row>
    <row r="124" spans="2:11" s="1" customFormat="1" ht="17.25" customHeight="1">
      <c r="B124" s="272"/>
      <c r="C124" s="246" t="s">
        <v>723</v>
      </c>
      <c r="D124" s="246"/>
      <c r="E124" s="246"/>
      <c r="F124" s="247" t="s">
        <v>724</v>
      </c>
      <c r="G124" s="248"/>
      <c r="H124" s="246"/>
      <c r="I124" s="246"/>
      <c r="J124" s="246" t="s">
        <v>725</v>
      </c>
      <c r="K124" s="273"/>
    </row>
    <row r="125" spans="2:11" s="1" customFormat="1" ht="5.25" customHeight="1">
      <c r="B125" s="274"/>
      <c r="C125" s="249"/>
      <c r="D125" s="249"/>
      <c r="E125" s="249"/>
      <c r="F125" s="249"/>
      <c r="G125" s="275"/>
      <c r="H125" s="249"/>
      <c r="I125" s="249"/>
      <c r="J125" s="249"/>
      <c r="K125" s="276"/>
    </row>
    <row r="126" spans="2:11" s="1" customFormat="1" ht="15" customHeight="1">
      <c r="B126" s="274"/>
      <c r="C126" s="231" t="s">
        <v>729</v>
      </c>
      <c r="D126" s="251"/>
      <c r="E126" s="251"/>
      <c r="F126" s="252" t="s">
        <v>726</v>
      </c>
      <c r="G126" s="231"/>
      <c r="H126" s="231" t="s">
        <v>766</v>
      </c>
      <c r="I126" s="231" t="s">
        <v>728</v>
      </c>
      <c r="J126" s="231">
        <v>120</v>
      </c>
      <c r="K126" s="277"/>
    </row>
    <row r="127" spans="2:11" s="1" customFormat="1" ht="15" customHeight="1">
      <c r="B127" s="274"/>
      <c r="C127" s="231" t="s">
        <v>775</v>
      </c>
      <c r="D127" s="231"/>
      <c r="E127" s="231"/>
      <c r="F127" s="252" t="s">
        <v>726</v>
      </c>
      <c r="G127" s="231"/>
      <c r="H127" s="231" t="s">
        <v>776</v>
      </c>
      <c r="I127" s="231" t="s">
        <v>728</v>
      </c>
      <c r="J127" s="231" t="s">
        <v>777</v>
      </c>
      <c r="K127" s="277"/>
    </row>
    <row r="128" spans="2:11" s="1" customFormat="1" ht="15" customHeight="1">
      <c r="B128" s="274"/>
      <c r="C128" s="231" t="s">
        <v>674</v>
      </c>
      <c r="D128" s="231"/>
      <c r="E128" s="231"/>
      <c r="F128" s="252" t="s">
        <v>726</v>
      </c>
      <c r="G128" s="231"/>
      <c r="H128" s="231" t="s">
        <v>778</v>
      </c>
      <c r="I128" s="231" t="s">
        <v>728</v>
      </c>
      <c r="J128" s="231" t="s">
        <v>777</v>
      </c>
      <c r="K128" s="277"/>
    </row>
    <row r="129" spans="2:11" s="1" customFormat="1" ht="15" customHeight="1">
      <c r="B129" s="274"/>
      <c r="C129" s="231" t="s">
        <v>737</v>
      </c>
      <c r="D129" s="231"/>
      <c r="E129" s="231"/>
      <c r="F129" s="252" t="s">
        <v>732</v>
      </c>
      <c r="G129" s="231"/>
      <c r="H129" s="231" t="s">
        <v>738</v>
      </c>
      <c r="I129" s="231" t="s">
        <v>728</v>
      </c>
      <c r="J129" s="231">
        <v>15</v>
      </c>
      <c r="K129" s="277"/>
    </row>
    <row r="130" spans="2:11" s="1" customFormat="1" ht="15" customHeight="1">
      <c r="B130" s="274"/>
      <c r="C130" s="255" t="s">
        <v>739</v>
      </c>
      <c r="D130" s="255"/>
      <c r="E130" s="255"/>
      <c r="F130" s="256" t="s">
        <v>732</v>
      </c>
      <c r="G130" s="255"/>
      <c r="H130" s="255" t="s">
        <v>740</v>
      </c>
      <c r="I130" s="255" t="s">
        <v>728</v>
      </c>
      <c r="J130" s="255">
        <v>15</v>
      </c>
      <c r="K130" s="277"/>
    </row>
    <row r="131" spans="2:11" s="1" customFormat="1" ht="15" customHeight="1">
      <c r="B131" s="274"/>
      <c r="C131" s="255" t="s">
        <v>741</v>
      </c>
      <c r="D131" s="255"/>
      <c r="E131" s="255"/>
      <c r="F131" s="256" t="s">
        <v>732</v>
      </c>
      <c r="G131" s="255"/>
      <c r="H131" s="255" t="s">
        <v>742</v>
      </c>
      <c r="I131" s="255" t="s">
        <v>728</v>
      </c>
      <c r="J131" s="255">
        <v>20</v>
      </c>
      <c r="K131" s="277"/>
    </row>
    <row r="132" spans="2:11" s="1" customFormat="1" ht="15" customHeight="1">
      <c r="B132" s="274"/>
      <c r="C132" s="255" t="s">
        <v>743</v>
      </c>
      <c r="D132" s="255"/>
      <c r="E132" s="255"/>
      <c r="F132" s="256" t="s">
        <v>732</v>
      </c>
      <c r="G132" s="255"/>
      <c r="H132" s="255" t="s">
        <v>744</v>
      </c>
      <c r="I132" s="255" t="s">
        <v>728</v>
      </c>
      <c r="J132" s="255">
        <v>20</v>
      </c>
      <c r="K132" s="277"/>
    </row>
    <row r="133" spans="2:11" s="1" customFormat="1" ht="15" customHeight="1">
      <c r="B133" s="274"/>
      <c r="C133" s="231" t="s">
        <v>731</v>
      </c>
      <c r="D133" s="231"/>
      <c r="E133" s="231"/>
      <c r="F133" s="252" t="s">
        <v>732</v>
      </c>
      <c r="G133" s="231"/>
      <c r="H133" s="231" t="s">
        <v>766</v>
      </c>
      <c r="I133" s="231" t="s">
        <v>728</v>
      </c>
      <c r="J133" s="231">
        <v>50</v>
      </c>
      <c r="K133" s="277"/>
    </row>
    <row r="134" spans="2:11" s="1" customFormat="1" ht="15" customHeight="1">
      <c r="B134" s="274"/>
      <c r="C134" s="231" t="s">
        <v>745</v>
      </c>
      <c r="D134" s="231"/>
      <c r="E134" s="231"/>
      <c r="F134" s="252" t="s">
        <v>732</v>
      </c>
      <c r="G134" s="231"/>
      <c r="H134" s="231" t="s">
        <v>766</v>
      </c>
      <c r="I134" s="231" t="s">
        <v>728</v>
      </c>
      <c r="J134" s="231">
        <v>50</v>
      </c>
      <c r="K134" s="277"/>
    </row>
    <row r="135" spans="2:11" s="1" customFormat="1" ht="15" customHeight="1">
      <c r="B135" s="274"/>
      <c r="C135" s="231" t="s">
        <v>751</v>
      </c>
      <c r="D135" s="231"/>
      <c r="E135" s="231"/>
      <c r="F135" s="252" t="s">
        <v>732</v>
      </c>
      <c r="G135" s="231"/>
      <c r="H135" s="231" t="s">
        <v>766</v>
      </c>
      <c r="I135" s="231" t="s">
        <v>728</v>
      </c>
      <c r="J135" s="231">
        <v>50</v>
      </c>
      <c r="K135" s="277"/>
    </row>
    <row r="136" spans="2:11" s="1" customFormat="1" ht="15" customHeight="1">
      <c r="B136" s="274"/>
      <c r="C136" s="231" t="s">
        <v>753</v>
      </c>
      <c r="D136" s="231"/>
      <c r="E136" s="231"/>
      <c r="F136" s="252" t="s">
        <v>732</v>
      </c>
      <c r="G136" s="231"/>
      <c r="H136" s="231" t="s">
        <v>766</v>
      </c>
      <c r="I136" s="231" t="s">
        <v>728</v>
      </c>
      <c r="J136" s="231">
        <v>50</v>
      </c>
      <c r="K136" s="277"/>
    </row>
    <row r="137" spans="2:11" s="1" customFormat="1" ht="15" customHeight="1">
      <c r="B137" s="274"/>
      <c r="C137" s="231" t="s">
        <v>754</v>
      </c>
      <c r="D137" s="231"/>
      <c r="E137" s="231"/>
      <c r="F137" s="252" t="s">
        <v>732</v>
      </c>
      <c r="G137" s="231"/>
      <c r="H137" s="231" t="s">
        <v>779</v>
      </c>
      <c r="I137" s="231" t="s">
        <v>728</v>
      </c>
      <c r="J137" s="231">
        <v>255</v>
      </c>
      <c r="K137" s="277"/>
    </row>
    <row r="138" spans="2:11" s="1" customFormat="1" ht="15" customHeight="1">
      <c r="B138" s="274"/>
      <c r="C138" s="231" t="s">
        <v>756</v>
      </c>
      <c r="D138" s="231"/>
      <c r="E138" s="231"/>
      <c r="F138" s="252" t="s">
        <v>726</v>
      </c>
      <c r="G138" s="231"/>
      <c r="H138" s="231" t="s">
        <v>780</v>
      </c>
      <c r="I138" s="231" t="s">
        <v>758</v>
      </c>
      <c r="J138" s="231"/>
      <c r="K138" s="277"/>
    </row>
    <row r="139" spans="2:11" s="1" customFormat="1" ht="15" customHeight="1">
      <c r="B139" s="274"/>
      <c r="C139" s="231" t="s">
        <v>759</v>
      </c>
      <c r="D139" s="231"/>
      <c r="E139" s="231"/>
      <c r="F139" s="252" t="s">
        <v>726</v>
      </c>
      <c r="G139" s="231"/>
      <c r="H139" s="231" t="s">
        <v>781</v>
      </c>
      <c r="I139" s="231" t="s">
        <v>761</v>
      </c>
      <c r="J139" s="231"/>
      <c r="K139" s="277"/>
    </row>
    <row r="140" spans="2:11" s="1" customFormat="1" ht="15" customHeight="1">
      <c r="B140" s="274"/>
      <c r="C140" s="231" t="s">
        <v>762</v>
      </c>
      <c r="D140" s="231"/>
      <c r="E140" s="231"/>
      <c r="F140" s="252" t="s">
        <v>726</v>
      </c>
      <c r="G140" s="231"/>
      <c r="H140" s="231" t="s">
        <v>762</v>
      </c>
      <c r="I140" s="231" t="s">
        <v>761</v>
      </c>
      <c r="J140" s="231"/>
      <c r="K140" s="277"/>
    </row>
    <row r="141" spans="2:11" s="1" customFormat="1" ht="15" customHeight="1">
      <c r="B141" s="274"/>
      <c r="C141" s="231" t="s">
        <v>37</v>
      </c>
      <c r="D141" s="231"/>
      <c r="E141" s="231"/>
      <c r="F141" s="252" t="s">
        <v>726</v>
      </c>
      <c r="G141" s="231"/>
      <c r="H141" s="231" t="s">
        <v>782</v>
      </c>
      <c r="I141" s="231" t="s">
        <v>761</v>
      </c>
      <c r="J141" s="231"/>
      <c r="K141" s="277"/>
    </row>
    <row r="142" spans="2:11" s="1" customFormat="1" ht="15" customHeight="1">
      <c r="B142" s="274"/>
      <c r="C142" s="231" t="s">
        <v>783</v>
      </c>
      <c r="D142" s="231"/>
      <c r="E142" s="231"/>
      <c r="F142" s="252" t="s">
        <v>726</v>
      </c>
      <c r="G142" s="231"/>
      <c r="H142" s="231" t="s">
        <v>784</v>
      </c>
      <c r="I142" s="231" t="s">
        <v>761</v>
      </c>
      <c r="J142" s="231"/>
      <c r="K142" s="277"/>
    </row>
    <row r="143" spans="2:11" s="1" customFormat="1" ht="15" customHeight="1">
      <c r="B143" s="278"/>
      <c r="C143" s="279"/>
      <c r="D143" s="279"/>
      <c r="E143" s="279"/>
      <c r="F143" s="279"/>
      <c r="G143" s="279"/>
      <c r="H143" s="279"/>
      <c r="I143" s="279"/>
      <c r="J143" s="279"/>
      <c r="K143" s="280"/>
    </row>
    <row r="144" spans="2:11" s="1" customFormat="1" ht="18.75" customHeight="1">
      <c r="B144" s="265"/>
      <c r="C144" s="265"/>
      <c r="D144" s="265"/>
      <c r="E144" s="265"/>
      <c r="F144" s="266"/>
      <c r="G144" s="265"/>
      <c r="H144" s="265"/>
      <c r="I144" s="265"/>
      <c r="J144" s="265"/>
      <c r="K144" s="265"/>
    </row>
    <row r="145" spans="2:11" s="1" customFormat="1" ht="18.75" customHeight="1">
      <c r="B145" s="238"/>
      <c r="C145" s="238"/>
      <c r="D145" s="238"/>
      <c r="E145" s="238"/>
      <c r="F145" s="238"/>
      <c r="G145" s="238"/>
      <c r="H145" s="238"/>
      <c r="I145" s="238"/>
      <c r="J145" s="238"/>
      <c r="K145" s="238"/>
    </row>
    <row r="146" spans="2:11" s="1" customFormat="1" ht="7.5" customHeight="1">
      <c r="B146" s="239"/>
      <c r="C146" s="240"/>
      <c r="D146" s="240"/>
      <c r="E146" s="240"/>
      <c r="F146" s="240"/>
      <c r="G146" s="240"/>
      <c r="H146" s="240"/>
      <c r="I146" s="240"/>
      <c r="J146" s="240"/>
      <c r="K146" s="241"/>
    </row>
    <row r="147" spans="2:11" s="1" customFormat="1" ht="45" customHeight="1">
      <c r="B147" s="242"/>
      <c r="C147" s="360" t="s">
        <v>785</v>
      </c>
      <c r="D147" s="360"/>
      <c r="E147" s="360"/>
      <c r="F147" s="360"/>
      <c r="G147" s="360"/>
      <c r="H147" s="360"/>
      <c r="I147" s="360"/>
      <c r="J147" s="360"/>
      <c r="K147" s="243"/>
    </row>
    <row r="148" spans="2:11" s="1" customFormat="1" ht="17.25" customHeight="1">
      <c r="B148" s="242"/>
      <c r="C148" s="244" t="s">
        <v>720</v>
      </c>
      <c r="D148" s="244"/>
      <c r="E148" s="244"/>
      <c r="F148" s="244" t="s">
        <v>721</v>
      </c>
      <c r="G148" s="245"/>
      <c r="H148" s="244" t="s">
        <v>53</v>
      </c>
      <c r="I148" s="244" t="s">
        <v>56</v>
      </c>
      <c r="J148" s="244" t="s">
        <v>722</v>
      </c>
      <c r="K148" s="243"/>
    </row>
    <row r="149" spans="2:11" s="1" customFormat="1" ht="17.25" customHeight="1">
      <c r="B149" s="242"/>
      <c r="C149" s="246" t="s">
        <v>723</v>
      </c>
      <c r="D149" s="246"/>
      <c r="E149" s="246"/>
      <c r="F149" s="247" t="s">
        <v>724</v>
      </c>
      <c r="G149" s="248"/>
      <c r="H149" s="246"/>
      <c r="I149" s="246"/>
      <c r="J149" s="246" t="s">
        <v>725</v>
      </c>
      <c r="K149" s="243"/>
    </row>
    <row r="150" spans="2:11" s="1" customFormat="1" ht="5.25" customHeight="1">
      <c r="B150" s="254"/>
      <c r="C150" s="249"/>
      <c r="D150" s="249"/>
      <c r="E150" s="249"/>
      <c r="F150" s="249"/>
      <c r="G150" s="250"/>
      <c r="H150" s="249"/>
      <c r="I150" s="249"/>
      <c r="J150" s="249"/>
      <c r="K150" s="277"/>
    </row>
    <row r="151" spans="2:11" s="1" customFormat="1" ht="15" customHeight="1">
      <c r="B151" s="254"/>
      <c r="C151" s="281" t="s">
        <v>729</v>
      </c>
      <c r="D151" s="231"/>
      <c r="E151" s="231"/>
      <c r="F151" s="282" t="s">
        <v>726</v>
      </c>
      <c r="G151" s="231"/>
      <c r="H151" s="281" t="s">
        <v>766</v>
      </c>
      <c r="I151" s="281" t="s">
        <v>728</v>
      </c>
      <c r="J151" s="281">
        <v>120</v>
      </c>
      <c r="K151" s="277"/>
    </row>
    <row r="152" spans="2:11" s="1" customFormat="1" ht="15" customHeight="1">
      <c r="B152" s="254"/>
      <c r="C152" s="281" t="s">
        <v>775</v>
      </c>
      <c r="D152" s="231"/>
      <c r="E152" s="231"/>
      <c r="F152" s="282" t="s">
        <v>726</v>
      </c>
      <c r="G152" s="231"/>
      <c r="H152" s="281" t="s">
        <v>786</v>
      </c>
      <c r="I152" s="281" t="s">
        <v>728</v>
      </c>
      <c r="J152" s="281" t="s">
        <v>777</v>
      </c>
      <c r="K152" s="277"/>
    </row>
    <row r="153" spans="2:11" s="1" customFormat="1" ht="15" customHeight="1">
      <c r="B153" s="254"/>
      <c r="C153" s="281" t="s">
        <v>674</v>
      </c>
      <c r="D153" s="231"/>
      <c r="E153" s="231"/>
      <c r="F153" s="282" t="s">
        <v>726</v>
      </c>
      <c r="G153" s="231"/>
      <c r="H153" s="281" t="s">
        <v>787</v>
      </c>
      <c r="I153" s="281" t="s">
        <v>728</v>
      </c>
      <c r="J153" s="281" t="s">
        <v>777</v>
      </c>
      <c r="K153" s="277"/>
    </row>
    <row r="154" spans="2:11" s="1" customFormat="1" ht="15" customHeight="1">
      <c r="B154" s="254"/>
      <c r="C154" s="281" t="s">
        <v>731</v>
      </c>
      <c r="D154" s="231"/>
      <c r="E154" s="231"/>
      <c r="F154" s="282" t="s">
        <v>732</v>
      </c>
      <c r="G154" s="231"/>
      <c r="H154" s="281" t="s">
        <v>766</v>
      </c>
      <c r="I154" s="281" t="s">
        <v>728</v>
      </c>
      <c r="J154" s="281">
        <v>50</v>
      </c>
      <c r="K154" s="277"/>
    </row>
    <row r="155" spans="2:11" s="1" customFormat="1" ht="15" customHeight="1">
      <c r="B155" s="254"/>
      <c r="C155" s="281" t="s">
        <v>734</v>
      </c>
      <c r="D155" s="231"/>
      <c r="E155" s="231"/>
      <c r="F155" s="282" t="s">
        <v>726</v>
      </c>
      <c r="G155" s="231"/>
      <c r="H155" s="281" t="s">
        <v>766</v>
      </c>
      <c r="I155" s="281" t="s">
        <v>736</v>
      </c>
      <c r="J155" s="281"/>
      <c r="K155" s="277"/>
    </row>
    <row r="156" spans="2:11" s="1" customFormat="1" ht="15" customHeight="1">
      <c r="B156" s="254"/>
      <c r="C156" s="281" t="s">
        <v>745</v>
      </c>
      <c r="D156" s="231"/>
      <c r="E156" s="231"/>
      <c r="F156" s="282" t="s">
        <v>732</v>
      </c>
      <c r="G156" s="231"/>
      <c r="H156" s="281" t="s">
        <v>766</v>
      </c>
      <c r="I156" s="281" t="s">
        <v>728</v>
      </c>
      <c r="J156" s="281">
        <v>50</v>
      </c>
      <c r="K156" s="277"/>
    </row>
    <row r="157" spans="2:11" s="1" customFormat="1" ht="15" customHeight="1">
      <c r="B157" s="254"/>
      <c r="C157" s="281" t="s">
        <v>753</v>
      </c>
      <c r="D157" s="231"/>
      <c r="E157" s="231"/>
      <c r="F157" s="282" t="s">
        <v>732</v>
      </c>
      <c r="G157" s="231"/>
      <c r="H157" s="281" t="s">
        <v>766</v>
      </c>
      <c r="I157" s="281" t="s">
        <v>728</v>
      </c>
      <c r="J157" s="281">
        <v>50</v>
      </c>
      <c r="K157" s="277"/>
    </row>
    <row r="158" spans="2:11" s="1" customFormat="1" ht="15" customHeight="1">
      <c r="B158" s="254"/>
      <c r="C158" s="281" t="s">
        <v>751</v>
      </c>
      <c r="D158" s="231"/>
      <c r="E158" s="231"/>
      <c r="F158" s="282" t="s">
        <v>732</v>
      </c>
      <c r="G158" s="231"/>
      <c r="H158" s="281" t="s">
        <v>766</v>
      </c>
      <c r="I158" s="281" t="s">
        <v>728</v>
      </c>
      <c r="J158" s="281">
        <v>50</v>
      </c>
      <c r="K158" s="277"/>
    </row>
    <row r="159" spans="2:11" s="1" customFormat="1" ht="15" customHeight="1">
      <c r="B159" s="254"/>
      <c r="C159" s="281" t="s">
        <v>90</v>
      </c>
      <c r="D159" s="231"/>
      <c r="E159" s="231"/>
      <c r="F159" s="282" t="s">
        <v>726</v>
      </c>
      <c r="G159" s="231"/>
      <c r="H159" s="281" t="s">
        <v>788</v>
      </c>
      <c r="I159" s="281" t="s">
        <v>728</v>
      </c>
      <c r="J159" s="281" t="s">
        <v>789</v>
      </c>
      <c r="K159" s="277"/>
    </row>
    <row r="160" spans="2:11" s="1" customFormat="1" ht="15" customHeight="1">
      <c r="B160" s="254"/>
      <c r="C160" s="281" t="s">
        <v>790</v>
      </c>
      <c r="D160" s="231"/>
      <c r="E160" s="231"/>
      <c r="F160" s="282" t="s">
        <v>726</v>
      </c>
      <c r="G160" s="231"/>
      <c r="H160" s="281" t="s">
        <v>791</v>
      </c>
      <c r="I160" s="281" t="s">
        <v>761</v>
      </c>
      <c r="J160" s="281"/>
      <c r="K160" s="277"/>
    </row>
    <row r="161" spans="2:11" s="1" customFormat="1" ht="15" customHeight="1">
      <c r="B161" s="283"/>
      <c r="C161" s="263"/>
      <c r="D161" s="263"/>
      <c r="E161" s="263"/>
      <c r="F161" s="263"/>
      <c r="G161" s="263"/>
      <c r="H161" s="263"/>
      <c r="I161" s="263"/>
      <c r="J161" s="263"/>
      <c r="K161" s="284"/>
    </row>
    <row r="162" spans="2:11" s="1" customFormat="1" ht="18.75" customHeight="1">
      <c r="B162" s="265"/>
      <c r="C162" s="275"/>
      <c r="D162" s="275"/>
      <c r="E162" s="275"/>
      <c r="F162" s="285"/>
      <c r="G162" s="275"/>
      <c r="H162" s="275"/>
      <c r="I162" s="275"/>
      <c r="J162" s="275"/>
      <c r="K162" s="265"/>
    </row>
    <row r="163" spans="2:11" s="1" customFormat="1" ht="18.75" customHeight="1">
      <c r="B163" s="238"/>
      <c r="C163" s="238"/>
      <c r="D163" s="238"/>
      <c r="E163" s="238"/>
      <c r="F163" s="238"/>
      <c r="G163" s="238"/>
      <c r="H163" s="238"/>
      <c r="I163" s="238"/>
      <c r="J163" s="238"/>
      <c r="K163" s="238"/>
    </row>
    <row r="164" spans="2:11" s="1" customFormat="1" ht="7.5" customHeight="1">
      <c r="B164" s="220"/>
      <c r="C164" s="221"/>
      <c r="D164" s="221"/>
      <c r="E164" s="221"/>
      <c r="F164" s="221"/>
      <c r="G164" s="221"/>
      <c r="H164" s="221"/>
      <c r="I164" s="221"/>
      <c r="J164" s="221"/>
      <c r="K164" s="222"/>
    </row>
    <row r="165" spans="2:11" s="1" customFormat="1" ht="45" customHeight="1">
      <c r="B165" s="223"/>
      <c r="C165" s="358" t="s">
        <v>792</v>
      </c>
      <c r="D165" s="358"/>
      <c r="E165" s="358"/>
      <c r="F165" s="358"/>
      <c r="G165" s="358"/>
      <c r="H165" s="358"/>
      <c r="I165" s="358"/>
      <c r="J165" s="358"/>
      <c r="K165" s="224"/>
    </row>
    <row r="166" spans="2:11" s="1" customFormat="1" ht="17.25" customHeight="1">
      <c r="B166" s="223"/>
      <c r="C166" s="244" t="s">
        <v>720</v>
      </c>
      <c r="D166" s="244"/>
      <c r="E166" s="244"/>
      <c r="F166" s="244" t="s">
        <v>721</v>
      </c>
      <c r="G166" s="286"/>
      <c r="H166" s="287" t="s">
        <v>53</v>
      </c>
      <c r="I166" s="287" t="s">
        <v>56</v>
      </c>
      <c r="J166" s="244" t="s">
        <v>722</v>
      </c>
      <c r="K166" s="224"/>
    </row>
    <row r="167" spans="2:11" s="1" customFormat="1" ht="17.25" customHeight="1">
      <c r="B167" s="225"/>
      <c r="C167" s="246" t="s">
        <v>723</v>
      </c>
      <c r="D167" s="246"/>
      <c r="E167" s="246"/>
      <c r="F167" s="247" t="s">
        <v>724</v>
      </c>
      <c r="G167" s="288"/>
      <c r="H167" s="289"/>
      <c r="I167" s="289"/>
      <c r="J167" s="246" t="s">
        <v>725</v>
      </c>
      <c r="K167" s="226"/>
    </row>
    <row r="168" spans="2:11" s="1" customFormat="1" ht="5.25" customHeight="1">
      <c r="B168" s="254"/>
      <c r="C168" s="249"/>
      <c r="D168" s="249"/>
      <c r="E168" s="249"/>
      <c r="F168" s="249"/>
      <c r="G168" s="250"/>
      <c r="H168" s="249"/>
      <c r="I168" s="249"/>
      <c r="J168" s="249"/>
      <c r="K168" s="277"/>
    </row>
    <row r="169" spans="2:11" s="1" customFormat="1" ht="15" customHeight="1">
      <c r="B169" s="254"/>
      <c r="C169" s="231" t="s">
        <v>729</v>
      </c>
      <c r="D169" s="231"/>
      <c r="E169" s="231"/>
      <c r="F169" s="252" t="s">
        <v>726</v>
      </c>
      <c r="G169" s="231"/>
      <c r="H169" s="231" t="s">
        <v>766</v>
      </c>
      <c r="I169" s="231" t="s">
        <v>728</v>
      </c>
      <c r="J169" s="231">
        <v>120</v>
      </c>
      <c r="K169" s="277"/>
    </row>
    <row r="170" spans="2:11" s="1" customFormat="1" ht="15" customHeight="1">
      <c r="B170" s="254"/>
      <c r="C170" s="231" t="s">
        <v>775</v>
      </c>
      <c r="D170" s="231"/>
      <c r="E170" s="231"/>
      <c r="F170" s="252" t="s">
        <v>726</v>
      </c>
      <c r="G170" s="231"/>
      <c r="H170" s="231" t="s">
        <v>776</v>
      </c>
      <c r="I170" s="231" t="s">
        <v>728</v>
      </c>
      <c r="J170" s="231" t="s">
        <v>777</v>
      </c>
      <c r="K170" s="277"/>
    </row>
    <row r="171" spans="2:11" s="1" customFormat="1" ht="15" customHeight="1">
      <c r="B171" s="254"/>
      <c r="C171" s="231" t="s">
        <v>674</v>
      </c>
      <c r="D171" s="231"/>
      <c r="E171" s="231"/>
      <c r="F171" s="252" t="s">
        <v>726</v>
      </c>
      <c r="G171" s="231"/>
      <c r="H171" s="231" t="s">
        <v>793</v>
      </c>
      <c r="I171" s="231" t="s">
        <v>728</v>
      </c>
      <c r="J171" s="231" t="s">
        <v>777</v>
      </c>
      <c r="K171" s="277"/>
    </row>
    <row r="172" spans="2:11" s="1" customFormat="1" ht="15" customHeight="1">
      <c r="B172" s="254"/>
      <c r="C172" s="231" t="s">
        <v>731</v>
      </c>
      <c r="D172" s="231"/>
      <c r="E172" s="231"/>
      <c r="F172" s="252" t="s">
        <v>732</v>
      </c>
      <c r="G172" s="231"/>
      <c r="H172" s="231" t="s">
        <v>793</v>
      </c>
      <c r="I172" s="231" t="s">
        <v>728</v>
      </c>
      <c r="J172" s="231">
        <v>50</v>
      </c>
      <c r="K172" s="277"/>
    </row>
    <row r="173" spans="2:11" s="1" customFormat="1" ht="15" customHeight="1">
      <c r="B173" s="254"/>
      <c r="C173" s="231" t="s">
        <v>734</v>
      </c>
      <c r="D173" s="231"/>
      <c r="E173" s="231"/>
      <c r="F173" s="252" t="s">
        <v>726</v>
      </c>
      <c r="G173" s="231"/>
      <c r="H173" s="231" t="s">
        <v>793</v>
      </c>
      <c r="I173" s="231" t="s">
        <v>736</v>
      </c>
      <c r="J173" s="231"/>
      <c r="K173" s="277"/>
    </row>
    <row r="174" spans="2:11" s="1" customFormat="1" ht="15" customHeight="1">
      <c r="B174" s="254"/>
      <c r="C174" s="231" t="s">
        <v>745</v>
      </c>
      <c r="D174" s="231"/>
      <c r="E174" s="231"/>
      <c r="F174" s="252" t="s">
        <v>732</v>
      </c>
      <c r="G174" s="231"/>
      <c r="H174" s="231" t="s">
        <v>793</v>
      </c>
      <c r="I174" s="231" t="s">
        <v>728</v>
      </c>
      <c r="J174" s="231">
        <v>50</v>
      </c>
      <c r="K174" s="277"/>
    </row>
    <row r="175" spans="2:11" s="1" customFormat="1" ht="15" customHeight="1">
      <c r="B175" s="254"/>
      <c r="C175" s="231" t="s">
        <v>753</v>
      </c>
      <c r="D175" s="231"/>
      <c r="E175" s="231"/>
      <c r="F175" s="252" t="s">
        <v>732</v>
      </c>
      <c r="G175" s="231"/>
      <c r="H175" s="231" t="s">
        <v>793</v>
      </c>
      <c r="I175" s="231" t="s">
        <v>728</v>
      </c>
      <c r="J175" s="231">
        <v>50</v>
      </c>
      <c r="K175" s="277"/>
    </row>
    <row r="176" spans="2:11" s="1" customFormat="1" ht="15" customHeight="1">
      <c r="B176" s="254"/>
      <c r="C176" s="231" t="s">
        <v>751</v>
      </c>
      <c r="D176" s="231"/>
      <c r="E176" s="231"/>
      <c r="F176" s="252" t="s">
        <v>732</v>
      </c>
      <c r="G176" s="231"/>
      <c r="H176" s="231" t="s">
        <v>793</v>
      </c>
      <c r="I176" s="231" t="s">
        <v>728</v>
      </c>
      <c r="J176" s="231">
        <v>50</v>
      </c>
      <c r="K176" s="277"/>
    </row>
    <row r="177" spans="2:11" s="1" customFormat="1" ht="15" customHeight="1">
      <c r="B177" s="254"/>
      <c r="C177" s="231" t="s">
        <v>105</v>
      </c>
      <c r="D177" s="231"/>
      <c r="E177" s="231"/>
      <c r="F177" s="252" t="s">
        <v>726</v>
      </c>
      <c r="G177" s="231"/>
      <c r="H177" s="231" t="s">
        <v>794</v>
      </c>
      <c r="I177" s="231" t="s">
        <v>795</v>
      </c>
      <c r="J177" s="231"/>
      <c r="K177" s="277"/>
    </row>
    <row r="178" spans="2:11" s="1" customFormat="1" ht="15" customHeight="1">
      <c r="B178" s="254"/>
      <c r="C178" s="231" t="s">
        <v>56</v>
      </c>
      <c r="D178" s="231"/>
      <c r="E178" s="231"/>
      <c r="F178" s="252" t="s">
        <v>726</v>
      </c>
      <c r="G178" s="231"/>
      <c r="H178" s="231" t="s">
        <v>796</v>
      </c>
      <c r="I178" s="231" t="s">
        <v>797</v>
      </c>
      <c r="J178" s="231">
        <v>1</v>
      </c>
      <c r="K178" s="277"/>
    </row>
    <row r="179" spans="2:11" s="1" customFormat="1" ht="15" customHeight="1">
      <c r="B179" s="254"/>
      <c r="C179" s="231" t="s">
        <v>52</v>
      </c>
      <c r="D179" s="231"/>
      <c r="E179" s="231"/>
      <c r="F179" s="252" t="s">
        <v>726</v>
      </c>
      <c r="G179" s="231"/>
      <c r="H179" s="231" t="s">
        <v>798</v>
      </c>
      <c r="I179" s="231" t="s">
        <v>728</v>
      </c>
      <c r="J179" s="231">
        <v>20</v>
      </c>
      <c r="K179" s="277"/>
    </row>
    <row r="180" spans="2:11" s="1" customFormat="1" ht="15" customHeight="1">
      <c r="B180" s="254"/>
      <c r="C180" s="231" t="s">
        <v>53</v>
      </c>
      <c r="D180" s="231"/>
      <c r="E180" s="231"/>
      <c r="F180" s="252" t="s">
        <v>726</v>
      </c>
      <c r="G180" s="231"/>
      <c r="H180" s="231" t="s">
        <v>799</v>
      </c>
      <c r="I180" s="231" t="s">
        <v>728</v>
      </c>
      <c r="J180" s="231">
        <v>255</v>
      </c>
      <c r="K180" s="277"/>
    </row>
    <row r="181" spans="2:11" s="1" customFormat="1" ht="15" customHeight="1">
      <c r="B181" s="254"/>
      <c r="C181" s="231" t="s">
        <v>106</v>
      </c>
      <c r="D181" s="231"/>
      <c r="E181" s="231"/>
      <c r="F181" s="252" t="s">
        <v>726</v>
      </c>
      <c r="G181" s="231"/>
      <c r="H181" s="231" t="s">
        <v>690</v>
      </c>
      <c r="I181" s="231" t="s">
        <v>728</v>
      </c>
      <c r="J181" s="231">
        <v>10</v>
      </c>
      <c r="K181" s="277"/>
    </row>
    <row r="182" spans="2:11" s="1" customFormat="1" ht="15" customHeight="1">
      <c r="B182" s="254"/>
      <c r="C182" s="231" t="s">
        <v>107</v>
      </c>
      <c r="D182" s="231"/>
      <c r="E182" s="231"/>
      <c r="F182" s="252" t="s">
        <v>726</v>
      </c>
      <c r="G182" s="231"/>
      <c r="H182" s="231" t="s">
        <v>800</v>
      </c>
      <c r="I182" s="231" t="s">
        <v>761</v>
      </c>
      <c r="J182" s="231"/>
      <c r="K182" s="277"/>
    </row>
    <row r="183" spans="2:11" s="1" customFormat="1" ht="15" customHeight="1">
      <c r="B183" s="254"/>
      <c r="C183" s="231" t="s">
        <v>801</v>
      </c>
      <c r="D183" s="231"/>
      <c r="E183" s="231"/>
      <c r="F183" s="252" t="s">
        <v>726</v>
      </c>
      <c r="G183" s="231"/>
      <c r="H183" s="231" t="s">
        <v>802</v>
      </c>
      <c r="I183" s="231" t="s">
        <v>761</v>
      </c>
      <c r="J183" s="231"/>
      <c r="K183" s="277"/>
    </row>
    <row r="184" spans="2:11" s="1" customFormat="1" ht="15" customHeight="1">
      <c r="B184" s="254"/>
      <c r="C184" s="231" t="s">
        <v>790</v>
      </c>
      <c r="D184" s="231"/>
      <c r="E184" s="231"/>
      <c r="F184" s="252" t="s">
        <v>726</v>
      </c>
      <c r="G184" s="231"/>
      <c r="H184" s="231" t="s">
        <v>803</v>
      </c>
      <c r="I184" s="231" t="s">
        <v>761</v>
      </c>
      <c r="J184" s="231"/>
      <c r="K184" s="277"/>
    </row>
    <row r="185" spans="2:11" s="1" customFormat="1" ht="15" customHeight="1">
      <c r="B185" s="254"/>
      <c r="C185" s="231" t="s">
        <v>109</v>
      </c>
      <c r="D185" s="231"/>
      <c r="E185" s="231"/>
      <c r="F185" s="252" t="s">
        <v>732</v>
      </c>
      <c r="G185" s="231"/>
      <c r="H185" s="231" t="s">
        <v>804</v>
      </c>
      <c r="I185" s="231" t="s">
        <v>728</v>
      </c>
      <c r="J185" s="231">
        <v>50</v>
      </c>
      <c r="K185" s="277"/>
    </row>
    <row r="186" spans="2:11" s="1" customFormat="1" ht="15" customHeight="1">
      <c r="B186" s="254"/>
      <c r="C186" s="231" t="s">
        <v>805</v>
      </c>
      <c r="D186" s="231"/>
      <c r="E186" s="231"/>
      <c r="F186" s="252" t="s">
        <v>732</v>
      </c>
      <c r="G186" s="231"/>
      <c r="H186" s="231" t="s">
        <v>806</v>
      </c>
      <c r="I186" s="231" t="s">
        <v>807</v>
      </c>
      <c r="J186" s="231"/>
      <c r="K186" s="277"/>
    </row>
    <row r="187" spans="2:11" s="1" customFormat="1" ht="15" customHeight="1">
      <c r="B187" s="254"/>
      <c r="C187" s="231" t="s">
        <v>808</v>
      </c>
      <c r="D187" s="231"/>
      <c r="E187" s="231"/>
      <c r="F187" s="252" t="s">
        <v>732</v>
      </c>
      <c r="G187" s="231"/>
      <c r="H187" s="231" t="s">
        <v>809</v>
      </c>
      <c r="I187" s="231" t="s">
        <v>807</v>
      </c>
      <c r="J187" s="231"/>
      <c r="K187" s="277"/>
    </row>
    <row r="188" spans="2:11" s="1" customFormat="1" ht="15" customHeight="1">
      <c r="B188" s="254"/>
      <c r="C188" s="231" t="s">
        <v>810</v>
      </c>
      <c r="D188" s="231"/>
      <c r="E188" s="231"/>
      <c r="F188" s="252" t="s">
        <v>732</v>
      </c>
      <c r="G188" s="231"/>
      <c r="H188" s="231" t="s">
        <v>811</v>
      </c>
      <c r="I188" s="231" t="s">
        <v>807</v>
      </c>
      <c r="J188" s="231"/>
      <c r="K188" s="277"/>
    </row>
    <row r="189" spans="2:11" s="1" customFormat="1" ht="15" customHeight="1">
      <c r="B189" s="254"/>
      <c r="C189" s="290" t="s">
        <v>812</v>
      </c>
      <c r="D189" s="231"/>
      <c r="E189" s="231"/>
      <c r="F189" s="252" t="s">
        <v>732</v>
      </c>
      <c r="G189" s="231"/>
      <c r="H189" s="231" t="s">
        <v>813</v>
      </c>
      <c r="I189" s="231" t="s">
        <v>814</v>
      </c>
      <c r="J189" s="291" t="s">
        <v>815</v>
      </c>
      <c r="K189" s="277"/>
    </row>
    <row r="190" spans="2:11" s="15" customFormat="1" ht="15" customHeight="1">
      <c r="B190" s="292"/>
      <c r="C190" s="293" t="s">
        <v>816</v>
      </c>
      <c r="D190" s="294"/>
      <c r="E190" s="294"/>
      <c r="F190" s="295" t="s">
        <v>732</v>
      </c>
      <c r="G190" s="294"/>
      <c r="H190" s="294" t="s">
        <v>817</v>
      </c>
      <c r="I190" s="294" t="s">
        <v>814</v>
      </c>
      <c r="J190" s="296" t="s">
        <v>815</v>
      </c>
      <c r="K190" s="297"/>
    </row>
    <row r="191" spans="2:11" s="1" customFormat="1" ht="15" customHeight="1">
      <c r="B191" s="254"/>
      <c r="C191" s="290" t="s">
        <v>41</v>
      </c>
      <c r="D191" s="231"/>
      <c r="E191" s="231"/>
      <c r="F191" s="252" t="s">
        <v>726</v>
      </c>
      <c r="G191" s="231"/>
      <c r="H191" s="228" t="s">
        <v>818</v>
      </c>
      <c r="I191" s="231" t="s">
        <v>819</v>
      </c>
      <c r="J191" s="231"/>
      <c r="K191" s="277"/>
    </row>
    <row r="192" spans="2:11" s="1" customFormat="1" ht="15" customHeight="1">
      <c r="B192" s="254"/>
      <c r="C192" s="290" t="s">
        <v>820</v>
      </c>
      <c r="D192" s="231"/>
      <c r="E192" s="231"/>
      <c r="F192" s="252" t="s">
        <v>726</v>
      </c>
      <c r="G192" s="231"/>
      <c r="H192" s="231" t="s">
        <v>821</v>
      </c>
      <c r="I192" s="231" t="s">
        <v>761</v>
      </c>
      <c r="J192" s="231"/>
      <c r="K192" s="277"/>
    </row>
    <row r="193" spans="2:11" s="1" customFormat="1" ht="15" customHeight="1">
      <c r="B193" s="254"/>
      <c r="C193" s="290" t="s">
        <v>822</v>
      </c>
      <c r="D193" s="231"/>
      <c r="E193" s="231"/>
      <c r="F193" s="252" t="s">
        <v>726</v>
      </c>
      <c r="G193" s="231"/>
      <c r="H193" s="231" t="s">
        <v>823</v>
      </c>
      <c r="I193" s="231" t="s">
        <v>761</v>
      </c>
      <c r="J193" s="231"/>
      <c r="K193" s="277"/>
    </row>
    <row r="194" spans="2:11" s="1" customFormat="1" ht="15" customHeight="1">
      <c r="B194" s="254"/>
      <c r="C194" s="290" t="s">
        <v>824</v>
      </c>
      <c r="D194" s="231"/>
      <c r="E194" s="231"/>
      <c r="F194" s="252" t="s">
        <v>732</v>
      </c>
      <c r="G194" s="231"/>
      <c r="H194" s="231" t="s">
        <v>825</v>
      </c>
      <c r="I194" s="231" t="s">
        <v>761</v>
      </c>
      <c r="J194" s="231"/>
      <c r="K194" s="277"/>
    </row>
    <row r="195" spans="2:11" s="1" customFormat="1" ht="15" customHeight="1">
      <c r="B195" s="283"/>
      <c r="C195" s="298"/>
      <c r="D195" s="263"/>
      <c r="E195" s="263"/>
      <c r="F195" s="263"/>
      <c r="G195" s="263"/>
      <c r="H195" s="263"/>
      <c r="I195" s="263"/>
      <c r="J195" s="263"/>
      <c r="K195" s="284"/>
    </row>
    <row r="196" spans="2:11" s="1" customFormat="1" ht="18.75" customHeight="1">
      <c r="B196" s="265"/>
      <c r="C196" s="275"/>
      <c r="D196" s="275"/>
      <c r="E196" s="275"/>
      <c r="F196" s="285"/>
      <c r="G196" s="275"/>
      <c r="H196" s="275"/>
      <c r="I196" s="275"/>
      <c r="J196" s="275"/>
      <c r="K196" s="265"/>
    </row>
    <row r="197" spans="2:11" s="1" customFormat="1" ht="18.75" customHeight="1">
      <c r="B197" s="265"/>
      <c r="C197" s="275"/>
      <c r="D197" s="275"/>
      <c r="E197" s="275"/>
      <c r="F197" s="285"/>
      <c r="G197" s="275"/>
      <c r="H197" s="275"/>
      <c r="I197" s="275"/>
      <c r="J197" s="275"/>
      <c r="K197" s="265"/>
    </row>
    <row r="198" spans="2:11" s="1" customFormat="1" ht="18.75" customHeight="1">
      <c r="B198" s="238"/>
      <c r="C198" s="238"/>
      <c r="D198" s="238"/>
      <c r="E198" s="238"/>
      <c r="F198" s="238"/>
      <c r="G198" s="238"/>
      <c r="H198" s="238"/>
      <c r="I198" s="238"/>
      <c r="J198" s="238"/>
      <c r="K198" s="238"/>
    </row>
    <row r="199" spans="2:11" s="1" customFormat="1" ht="13.5">
      <c r="B199" s="220"/>
      <c r="C199" s="221"/>
      <c r="D199" s="221"/>
      <c r="E199" s="221"/>
      <c r="F199" s="221"/>
      <c r="G199" s="221"/>
      <c r="H199" s="221"/>
      <c r="I199" s="221"/>
      <c r="J199" s="221"/>
      <c r="K199" s="222"/>
    </row>
    <row r="200" spans="2:11" s="1" customFormat="1" ht="21">
      <c r="B200" s="223"/>
      <c r="C200" s="358" t="s">
        <v>826</v>
      </c>
      <c r="D200" s="358"/>
      <c r="E200" s="358"/>
      <c r="F200" s="358"/>
      <c r="G200" s="358"/>
      <c r="H200" s="358"/>
      <c r="I200" s="358"/>
      <c r="J200" s="358"/>
      <c r="K200" s="224"/>
    </row>
    <row r="201" spans="2:11" s="1" customFormat="1" ht="25.5" customHeight="1">
      <c r="B201" s="223"/>
      <c r="C201" s="299" t="s">
        <v>827</v>
      </c>
      <c r="D201" s="299"/>
      <c r="E201" s="299"/>
      <c r="F201" s="299" t="s">
        <v>828</v>
      </c>
      <c r="G201" s="300"/>
      <c r="H201" s="361" t="s">
        <v>829</v>
      </c>
      <c r="I201" s="361"/>
      <c r="J201" s="361"/>
      <c r="K201" s="224"/>
    </row>
    <row r="202" spans="2:11" s="1" customFormat="1" ht="5.25" customHeight="1">
      <c r="B202" s="254"/>
      <c r="C202" s="249"/>
      <c r="D202" s="249"/>
      <c r="E202" s="249"/>
      <c r="F202" s="249"/>
      <c r="G202" s="275"/>
      <c r="H202" s="249"/>
      <c r="I202" s="249"/>
      <c r="J202" s="249"/>
      <c r="K202" s="277"/>
    </row>
    <row r="203" spans="2:11" s="1" customFormat="1" ht="15" customHeight="1">
      <c r="B203" s="254"/>
      <c r="C203" s="231" t="s">
        <v>819</v>
      </c>
      <c r="D203" s="231"/>
      <c r="E203" s="231"/>
      <c r="F203" s="252" t="s">
        <v>42</v>
      </c>
      <c r="G203" s="231"/>
      <c r="H203" s="362" t="s">
        <v>830</v>
      </c>
      <c r="I203" s="362"/>
      <c r="J203" s="362"/>
      <c r="K203" s="277"/>
    </row>
    <row r="204" spans="2:11" s="1" customFormat="1" ht="15" customHeight="1">
      <c r="B204" s="254"/>
      <c r="C204" s="231"/>
      <c r="D204" s="231"/>
      <c r="E204" s="231"/>
      <c r="F204" s="252" t="s">
        <v>43</v>
      </c>
      <c r="G204" s="231"/>
      <c r="H204" s="362" t="s">
        <v>831</v>
      </c>
      <c r="I204" s="362"/>
      <c r="J204" s="362"/>
      <c r="K204" s="277"/>
    </row>
    <row r="205" spans="2:11" s="1" customFormat="1" ht="15" customHeight="1">
      <c r="B205" s="254"/>
      <c r="C205" s="231"/>
      <c r="D205" s="231"/>
      <c r="E205" s="231"/>
      <c r="F205" s="252" t="s">
        <v>46</v>
      </c>
      <c r="G205" s="231"/>
      <c r="H205" s="362" t="s">
        <v>832</v>
      </c>
      <c r="I205" s="362"/>
      <c r="J205" s="362"/>
      <c r="K205" s="277"/>
    </row>
    <row r="206" spans="2:11" s="1" customFormat="1" ht="15" customHeight="1">
      <c r="B206" s="254"/>
      <c r="C206" s="231"/>
      <c r="D206" s="231"/>
      <c r="E206" s="231"/>
      <c r="F206" s="252" t="s">
        <v>44</v>
      </c>
      <c r="G206" s="231"/>
      <c r="H206" s="362" t="s">
        <v>833</v>
      </c>
      <c r="I206" s="362"/>
      <c r="J206" s="362"/>
      <c r="K206" s="277"/>
    </row>
    <row r="207" spans="2:11" s="1" customFormat="1" ht="15" customHeight="1">
      <c r="B207" s="254"/>
      <c r="C207" s="231"/>
      <c r="D207" s="231"/>
      <c r="E207" s="231"/>
      <c r="F207" s="252" t="s">
        <v>45</v>
      </c>
      <c r="G207" s="231"/>
      <c r="H207" s="362" t="s">
        <v>834</v>
      </c>
      <c r="I207" s="362"/>
      <c r="J207" s="362"/>
      <c r="K207" s="277"/>
    </row>
    <row r="208" spans="2:11" s="1" customFormat="1" ht="15" customHeight="1">
      <c r="B208" s="254"/>
      <c r="C208" s="231"/>
      <c r="D208" s="231"/>
      <c r="E208" s="231"/>
      <c r="F208" s="252"/>
      <c r="G208" s="231"/>
      <c r="H208" s="231"/>
      <c r="I208" s="231"/>
      <c r="J208" s="231"/>
      <c r="K208" s="277"/>
    </row>
    <row r="209" spans="2:11" s="1" customFormat="1" ht="15" customHeight="1">
      <c r="B209" s="254"/>
      <c r="C209" s="231" t="s">
        <v>773</v>
      </c>
      <c r="D209" s="231"/>
      <c r="E209" s="231"/>
      <c r="F209" s="252" t="s">
        <v>78</v>
      </c>
      <c r="G209" s="231"/>
      <c r="H209" s="362" t="s">
        <v>835</v>
      </c>
      <c r="I209" s="362"/>
      <c r="J209" s="362"/>
      <c r="K209" s="277"/>
    </row>
    <row r="210" spans="2:11" s="1" customFormat="1" ht="15" customHeight="1">
      <c r="B210" s="254"/>
      <c r="C210" s="231"/>
      <c r="D210" s="231"/>
      <c r="E210" s="231"/>
      <c r="F210" s="252" t="s">
        <v>670</v>
      </c>
      <c r="G210" s="231"/>
      <c r="H210" s="362" t="s">
        <v>671</v>
      </c>
      <c r="I210" s="362"/>
      <c r="J210" s="362"/>
      <c r="K210" s="277"/>
    </row>
    <row r="211" spans="2:11" s="1" customFormat="1" ht="15" customHeight="1">
      <c r="B211" s="254"/>
      <c r="C211" s="231"/>
      <c r="D211" s="231"/>
      <c r="E211" s="231"/>
      <c r="F211" s="252" t="s">
        <v>668</v>
      </c>
      <c r="G211" s="231"/>
      <c r="H211" s="362" t="s">
        <v>836</v>
      </c>
      <c r="I211" s="362"/>
      <c r="J211" s="362"/>
      <c r="K211" s="277"/>
    </row>
    <row r="212" spans="2:11" s="1" customFormat="1" ht="15" customHeight="1">
      <c r="B212" s="301"/>
      <c r="C212" s="231"/>
      <c r="D212" s="231"/>
      <c r="E212" s="231"/>
      <c r="F212" s="252" t="s">
        <v>83</v>
      </c>
      <c r="G212" s="290"/>
      <c r="H212" s="363" t="s">
        <v>84</v>
      </c>
      <c r="I212" s="363"/>
      <c r="J212" s="363"/>
      <c r="K212" s="302"/>
    </row>
    <row r="213" spans="2:11" s="1" customFormat="1" ht="15" customHeight="1">
      <c r="B213" s="301"/>
      <c r="C213" s="231"/>
      <c r="D213" s="231"/>
      <c r="E213" s="231"/>
      <c r="F213" s="252" t="s">
        <v>672</v>
      </c>
      <c r="G213" s="290"/>
      <c r="H213" s="363" t="s">
        <v>626</v>
      </c>
      <c r="I213" s="363"/>
      <c r="J213" s="363"/>
      <c r="K213" s="302"/>
    </row>
    <row r="214" spans="2:11" s="1" customFormat="1" ht="15" customHeight="1">
      <c r="B214" s="301"/>
      <c r="C214" s="231"/>
      <c r="D214" s="231"/>
      <c r="E214" s="231"/>
      <c r="F214" s="252"/>
      <c r="G214" s="290"/>
      <c r="H214" s="281"/>
      <c r="I214" s="281"/>
      <c r="J214" s="281"/>
      <c r="K214" s="302"/>
    </row>
    <row r="215" spans="2:11" s="1" customFormat="1" ht="15" customHeight="1">
      <c r="B215" s="301"/>
      <c r="C215" s="231" t="s">
        <v>797</v>
      </c>
      <c r="D215" s="231"/>
      <c r="E215" s="231"/>
      <c r="F215" s="252">
        <v>1</v>
      </c>
      <c r="G215" s="290"/>
      <c r="H215" s="363" t="s">
        <v>837</v>
      </c>
      <c r="I215" s="363"/>
      <c r="J215" s="363"/>
      <c r="K215" s="302"/>
    </row>
    <row r="216" spans="2:11" s="1" customFormat="1" ht="15" customHeight="1">
      <c r="B216" s="301"/>
      <c r="C216" s="231"/>
      <c r="D216" s="231"/>
      <c r="E216" s="231"/>
      <c r="F216" s="252">
        <v>2</v>
      </c>
      <c r="G216" s="290"/>
      <c r="H216" s="363" t="s">
        <v>838</v>
      </c>
      <c r="I216" s="363"/>
      <c r="J216" s="363"/>
      <c r="K216" s="302"/>
    </row>
    <row r="217" spans="2:11" s="1" customFormat="1" ht="15" customHeight="1">
      <c r="B217" s="301"/>
      <c r="C217" s="231"/>
      <c r="D217" s="231"/>
      <c r="E217" s="231"/>
      <c r="F217" s="252">
        <v>3</v>
      </c>
      <c r="G217" s="290"/>
      <c r="H217" s="363" t="s">
        <v>839</v>
      </c>
      <c r="I217" s="363"/>
      <c r="J217" s="363"/>
      <c r="K217" s="302"/>
    </row>
    <row r="218" spans="2:11" s="1" customFormat="1" ht="15" customHeight="1">
      <c r="B218" s="301"/>
      <c r="C218" s="231"/>
      <c r="D218" s="231"/>
      <c r="E218" s="231"/>
      <c r="F218" s="252">
        <v>4</v>
      </c>
      <c r="G218" s="290"/>
      <c r="H218" s="363" t="s">
        <v>840</v>
      </c>
      <c r="I218" s="363"/>
      <c r="J218" s="363"/>
      <c r="K218" s="302"/>
    </row>
    <row r="219" spans="2:11" s="1" customFormat="1" ht="12.75" customHeight="1">
      <c r="B219" s="303"/>
      <c r="C219" s="304"/>
      <c r="D219" s="304"/>
      <c r="E219" s="304"/>
      <c r="F219" s="304"/>
      <c r="G219" s="304"/>
      <c r="H219" s="304"/>
      <c r="I219" s="304"/>
      <c r="J219" s="304"/>
      <c r="K219" s="305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7072243BBD15B419DFA6DB318EA4619" ma:contentTypeVersion="17" ma:contentTypeDescription="Vytvoří nový dokument" ma:contentTypeScope="" ma:versionID="72dbe626b4aff30de33e221ac963fb70">
  <xsd:schema xmlns:xsd="http://www.w3.org/2001/XMLSchema" xmlns:xs="http://www.w3.org/2001/XMLSchema" xmlns:p="http://schemas.microsoft.com/office/2006/metadata/properties" xmlns:ns1="http://schemas.microsoft.com/sharepoint/v3" xmlns:ns2="76ac09c3-4060-4832-9b3c-cf864eb6295d" xmlns:ns3="bfcce5ea-2c06-460a-8f42-937bb651c2ea" targetNamespace="http://schemas.microsoft.com/office/2006/metadata/properties" ma:root="true" ma:fieldsID="516ec0dccc98ff6053e736047deffef0" ns1:_="" ns2:_="" ns3:_="">
    <xsd:import namespace="http://schemas.microsoft.com/sharepoint/v3"/>
    <xsd:import namespace="76ac09c3-4060-4832-9b3c-cf864eb6295d"/>
    <xsd:import namespace="bfcce5ea-2c06-460a-8f42-937bb651c2ea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1:_ip_UnifiedCompliancePolicyProperties" minOccurs="0"/>
                <xsd:element ref="ns1:_ip_UnifiedCompliancePolicyUIAction" minOccurs="0"/>
                <xsd:element ref="ns3:MediaServiceDateTaken" minOccurs="0"/>
                <xsd:element ref="ns3:MediaServiceLocation" minOccurs="0"/>
                <xsd:element ref="ns3:MediaLengthInSeconds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8" nillable="true" ma:displayName="Vlastnosti zásad jednotného dodržování předpisů" ma:hidden="true" ma:internalName="_ip_UnifiedCompliancePolicyProperties">
      <xsd:simpleType>
        <xsd:restriction base="dms:Note"/>
      </xsd:simpleType>
    </xsd:element>
    <xsd:element name="_ip_UnifiedCompliancePolicyUIAction" ma:index="19" nillable="true" ma:displayName="Akce uživatelského rozhraní zásad jednotného dodržování předpisů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6ac09c3-4060-4832-9b3c-cf864eb6295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d9682d76-9388-4df6-af13-128b08790789}" ma:internalName="TaxCatchAll" ma:showField="CatchAllData" ma:web="76ac09c3-4060-4832-9b3c-cf864eb6295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fcce5ea-2c06-460a-8f42-937bb651c2e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a1b35cf3-621e-4030-aa18-d80b31dfc29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TaxCatchAll xmlns="76ac09c3-4060-4832-9b3c-cf864eb6295d" xsi:nil="true"/>
    <lcf76f155ced4ddcb4097134ff3c332f xmlns="bfcce5ea-2c06-460a-8f42-937bb651c2ea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E74BCC5-7EF5-4A17-BAED-41F135FF6BC1}"/>
</file>

<file path=customXml/itemProps2.xml><?xml version="1.0" encoding="utf-8"?>
<ds:datastoreItem xmlns:ds="http://schemas.openxmlformats.org/officeDocument/2006/customXml" ds:itemID="{F84A19F7-6A0E-4BCF-91DA-791000AAF255}"/>
</file>

<file path=customXml/itemProps3.xml><?xml version="1.0" encoding="utf-8"?>
<ds:datastoreItem xmlns:ds="http://schemas.openxmlformats.org/officeDocument/2006/customXml" ds:itemID="{6746D55F-AD5A-4B92-96CB-0E9795F727C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SO-106 - Cesta HPC2R 2. č...</vt:lpstr>
      <vt:lpstr>VON - Vedlejší a ostatní ...</vt:lpstr>
      <vt:lpstr>Pokyny pro vyplnění</vt:lpstr>
      <vt:lpstr>'Rekapitulace stavby'!Názvy_tisku</vt:lpstr>
      <vt:lpstr>'SO-106 - Cesta HPC2R 2. č...'!Názvy_tisku</vt:lpstr>
      <vt:lpstr>'VON - Vedlejší a ostatní ...'!Názvy_tisku</vt:lpstr>
      <vt:lpstr>'Pokyny pro vyplnění'!Oblast_tisku</vt:lpstr>
      <vt:lpstr>'Rekapitulace stavby'!Oblast_tisku</vt:lpstr>
      <vt:lpstr>'SO-106 - Cesta HPC2R 2. č...'!Oblast_tisku</vt:lpstr>
      <vt:lpstr>'VON - Vedlejší a ostatní ...'!Oblast_tisku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Požárová</dc:creator>
  <cp:lastModifiedBy>petra</cp:lastModifiedBy>
  <dcterms:created xsi:type="dcterms:W3CDTF">2024-09-17T04:44:05Z</dcterms:created>
  <dcterms:modified xsi:type="dcterms:W3CDTF">2024-09-17T04:51:27Z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0x01010057072243BBD15B419DFA6DB318EA4619</vt:lpwstr>
  </property>
</Properties>
</file>